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БЮДЖЕТЫ\Бюджет на 2022 год\ОТЧЕТЫ ОБ ИСПОЛНЕНИИ БЮДЖЕТА 2022 ГОД\Годовой отчет\Сведения об открытости бюджетных данных\"/>
    </mc:Choice>
  </mc:AlternateContent>
  <bookViews>
    <workbookView xWindow="0" yWindow="0" windowWidth="19155" windowHeight="11460"/>
  </bookViews>
  <sheets>
    <sheet name="МПА доходы" sheetId="1" r:id="rId1"/>
  </sheets>
  <definedNames>
    <definedName name="_xlnm.Print_Area" localSheetId="0">'МПА доходы'!$A$1:$M$71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9" i="1" l="1"/>
  <c r="J69" i="1"/>
  <c r="H69" i="1"/>
  <c r="F69" i="1"/>
  <c r="D69" i="1"/>
  <c r="L68" i="1"/>
  <c r="J68" i="1"/>
  <c r="H68" i="1"/>
  <c r="F68" i="1"/>
  <c r="D68" i="1"/>
  <c r="M67" i="1"/>
  <c r="K67" i="1"/>
  <c r="J67" i="1" s="1"/>
  <c r="I67" i="1"/>
  <c r="G67" i="1"/>
  <c r="E67" i="1"/>
  <c r="C67" i="1"/>
  <c r="L66" i="1"/>
  <c r="J66" i="1"/>
  <c r="H66" i="1"/>
  <c r="F66" i="1"/>
  <c r="D66" i="1"/>
  <c r="L65" i="1"/>
  <c r="J65" i="1"/>
  <c r="H65" i="1"/>
  <c r="F65" i="1"/>
  <c r="D65" i="1"/>
  <c r="L64" i="1"/>
  <c r="J64" i="1"/>
  <c r="H64" i="1"/>
  <c r="F64" i="1"/>
  <c r="D64" i="1"/>
  <c r="L63" i="1"/>
  <c r="J63" i="1"/>
  <c r="H63" i="1"/>
  <c r="F63" i="1"/>
  <c r="D63" i="1"/>
  <c r="L62" i="1"/>
  <c r="J62" i="1"/>
  <c r="H62" i="1"/>
  <c r="F62" i="1"/>
  <c r="D62" i="1"/>
  <c r="L61" i="1"/>
  <c r="J61" i="1"/>
  <c r="H61" i="1"/>
  <c r="F61" i="1"/>
  <c r="D61" i="1"/>
  <c r="L60" i="1"/>
  <c r="J60" i="1"/>
  <c r="H60" i="1"/>
  <c r="F60" i="1"/>
  <c r="D60" i="1"/>
  <c r="L59" i="1"/>
  <c r="J59" i="1"/>
  <c r="H59" i="1"/>
  <c r="F59" i="1"/>
  <c r="D59" i="1"/>
  <c r="L58" i="1"/>
  <c r="J58" i="1"/>
  <c r="H58" i="1"/>
  <c r="F58" i="1"/>
  <c r="D58" i="1"/>
  <c r="L57" i="1"/>
  <c r="J57" i="1"/>
  <c r="H57" i="1"/>
  <c r="F57" i="1"/>
  <c r="D57" i="1"/>
  <c r="M56" i="1"/>
  <c r="L56" i="1" s="1"/>
  <c r="K56" i="1"/>
  <c r="J56" i="1" s="1"/>
  <c r="I56" i="1"/>
  <c r="H56" i="1"/>
  <c r="G56" i="1"/>
  <c r="F56" i="1" s="1"/>
  <c r="E56" i="1"/>
  <c r="D56" i="1" s="1"/>
  <c r="C56" i="1"/>
  <c r="L55" i="1"/>
  <c r="J55" i="1"/>
  <c r="H55" i="1"/>
  <c r="F55" i="1"/>
  <c r="D55" i="1"/>
  <c r="L54" i="1"/>
  <c r="J54" i="1"/>
  <c r="H54" i="1"/>
  <c r="F54" i="1"/>
  <c r="D54" i="1"/>
  <c r="L53" i="1"/>
  <c r="J53" i="1"/>
  <c r="H53" i="1"/>
  <c r="F53" i="1"/>
  <c r="D53" i="1"/>
  <c r="L52" i="1"/>
  <c r="J52" i="1"/>
  <c r="H52" i="1"/>
  <c r="F52" i="1"/>
  <c r="D52" i="1"/>
  <c r="L51" i="1"/>
  <c r="J51" i="1"/>
  <c r="H51" i="1"/>
  <c r="F51" i="1"/>
  <c r="D51" i="1"/>
  <c r="L50" i="1"/>
  <c r="J50" i="1"/>
  <c r="H50" i="1"/>
  <c r="H47" i="1" s="1"/>
  <c r="F50" i="1"/>
  <c r="D50" i="1"/>
  <c r="L49" i="1"/>
  <c r="J49" i="1"/>
  <c r="H49" i="1"/>
  <c r="F49" i="1"/>
  <c r="D49" i="1"/>
  <c r="L48" i="1"/>
  <c r="L47" i="1" s="1"/>
  <c r="J48" i="1"/>
  <c r="H48" i="1"/>
  <c r="F48" i="1"/>
  <c r="D48" i="1"/>
  <c r="M47" i="1"/>
  <c r="K47" i="1"/>
  <c r="I47" i="1"/>
  <c r="G47" i="1"/>
  <c r="E47" i="1"/>
  <c r="C47" i="1"/>
  <c r="L46" i="1"/>
  <c r="J46" i="1"/>
  <c r="H46" i="1"/>
  <c r="F46" i="1"/>
  <c r="D46" i="1"/>
  <c r="L45" i="1"/>
  <c r="J45" i="1"/>
  <c r="H45" i="1"/>
  <c r="F45" i="1"/>
  <c r="D45" i="1"/>
  <c r="M44" i="1"/>
  <c r="K44" i="1"/>
  <c r="I44" i="1"/>
  <c r="I43" i="1" s="1"/>
  <c r="I42" i="1" s="1"/>
  <c r="G44" i="1"/>
  <c r="F44" i="1" s="1"/>
  <c r="E44" i="1"/>
  <c r="D44" i="1"/>
  <c r="C44" i="1"/>
  <c r="D43" i="1"/>
  <c r="E42" i="1"/>
  <c r="D42" i="1" s="1"/>
  <c r="C42" i="1"/>
  <c r="L41" i="1"/>
  <c r="J41" i="1"/>
  <c r="H41" i="1"/>
  <c r="F41" i="1"/>
  <c r="D41" i="1"/>
  <c r="L40" i="1"/>
  <c r="J40" i="1"/>
  <c r="H40" i="1"/>
  <c r="F40" i="1"/>
  <c r="D40" i="1"/>
  <c r="M39" i="1"/>
  <c r="L39" i="1" s="1"/>
  <c r="K39" i="1"/>
  <c r="I39" i="1"/>
  <c r="H39" i="1" s="1"/>
  <c r="G39" i="1"/>
  <c r="E39" i="1"/>
  <c r="D39" i="1" s="1"/>
  <c r="C39" i="1"/>
  <c r="L38" i="1"/>
  <c r="J38" i="1"/>
  <c r="H38" i="1"/>
  <c r="F38" i="1"/>
  <c r="D38" i="1"/>
  <c r="L37" i="1"/>
  <c r="J37" i="1"/>
  <c r="H37" i="1"/>
  <c r="F37" i="1"/>
  <c r="D37" i="1"/>
  <c r="L36" i="1"/>
  <c r="J36" i="1"/>
  <c r="H36" i="1"/>
  <c r="F36" i="1"/>
  <c r="D36" i="1"/>
  <c r="M35" i="1"/>
  <c r="K35" i="1"/>
  <c r="J35" i="1" s="1"/>
  <c r="H35" i="1"/>
  <c r="F35" i="1"/>
  <c r="D35" i="1"/>
  <c r="L34" i="1"/>
  <c r="J34" i="1"/>
  <c r="H34" i="1"/>
  <c r="F34" i="1"/>
  <c r="D34" i="1"/>
  <c r="L33" i="1"/>
  <c r="J33" i="1"/>
  <c r="H33" i="1"/>
  <c r="F33" i="1"/>
  <c r="D33" i="1"/>
  <c r="M32" i="1"/>
  <c r="L32" i="1" s="1"/>
  <c r="K32" i="1"/>
  <c r="J32" i="1" s="1"/>
  <c r="I32" i="1"/>
  <c r="H32" i="1" s="1"/>
  <c r="G32" i="1"/>
  <c r="E32" i="1"/>
  <c r="D32" i="1" s="1"/>
  <c r="C32" i="1"/>
  <c r="L31" i="1"/>
  <c r="J31" i="1"/>
  <c r="H31" i="1"/>
  <c r="F31" i="1"/>
  <c r="D31" i="1"/>
  <c r="M30" i="1"/>
  <c r="L30" i="1" s="1"/>
  <c r="K30" i="1"/>
  <c r="J30" i="1" s="1"/>
  <c r="I30" i="1"/>
  <c r="H30" i="1"/>
  <c r="G30" i="1"/>
  <c r="F30" i="1" s="1"/>
  <c r="E30" i="1"/>
  <c r="D30" i="1" s="1"/>
  <c r="C30" i="1"/>
  <c r="L29" i="1"/>
  <c r="J29" i="1"/>
  <c r="H29" i="1"/>
  <c r="F29" i="1"/>
  <c r="D29" i="1"/>
  <c r="L28" i="1"/>
  <c r="J28" i="1"/>
  <c r="H28" i="1"/>
  <c r="F28" i="1"/>
  <c r="D28" i="1"/>
  <c r="M27" i="1"/>
  <c r="K27" i="1"/>
  <c r="I27" i="1"/>
  <c r="H27" i="1" s="1"/>
  <c r="G27" i="1"/>
  <c r="E27" i="1"/>
  <c r="C27" i="1"/>
  <c r="L26" i="1"/>
  <c r="J26" i="1"/>
  <c r="H26" i="1"/>
  <c r="F26" i="1"/>
  <c r="D26" i="1"/>
  <c r="M25" i="1"/>
  <c r="K25" i="1"/>
  <c r="I25" i="1"/>
  <c r="H25" i="1" s="1"/>
  <c r="G25" i="1"/>
  <c r="E25" i="1"/>
  <c r="C25" i="1"/>
  <c r="L24" i="1"/>
  <c r="J24" i="1"/>
  <c r="H24" i="1"/>
  <c r="F24" i="1"/>
  <c r="D24" i="1"/>
  <c r="M23" i="1"/>
  <c r="L23" i="1" s="1"/>
  <c r="K23" i="1"/>
  <c r="G23" i="1"/>
  <c r="E23" i="1"/>
  <c r="D23" i="1" s="1"/>
  <c r="C23" i="1"/>
  <c r="L22" i="1"/>
  <c r="J22" i="1"/>
  <c r="H22" i="1"/>
  <c r="F22" i="1"/>
  <c r="D22" i="1"/>
  <c r="L21" i="1"/>
  <c r="J21" i="1"/>
  <c r="H21" i="1"/>
  <c r="F21" i="1"/>
  <c r="D21" i="1"/>
  <c r="M20" i="1"/>
  <c r="L20" i="1" s="1"/>
  <c r="J20" i="1"/>
  <c r="H20" i="1"/>
  <c r="F20" i="1"/>
  <c r="D20" i="1"/>
  <c r="L19" i="1"/>
  <c r="J19" i="1"/>
  <c r="H19" i="1"/>
  <c r="F19" i="1"/>
  <c r="F14" i="1" s="1"/>
  <c r="D19" i="1"/>
  <c r="L18" i="1"/>
  <c r="J18" i="1"/>
  <c r="H18" i="1"/>
  <c r="F18" i="1"/>
  <c r="D18" i="1"/>
  <c r="L17" i="1"/>
  <c r="J17" i="1"/>
  <c r="H17" i="1"/>
  <c r="F17" i="1"/>
  <c r="D17" i="1"/>
  <c r="M16" i="1"/>
  <c r="L16" i="1" s="1"/>
  <c r="J16" i="1"/>
  <c r="H16" i="1"/>
  <c r="F16" i="1"/>
  <c r="D16" i="1"/>
  <c r="L15" i="1"/>
  <c r="J15" i="1"/>
  <c r="J14" i="1" s="1"/>
  <c r="H15" i="1"/>
  <c r="F15" i="1"/>
  <c r="D15" i="1"/>
  <c r="D14" i="1" s="1"/>
  <c r="M14" i="1"/>
  <c r="K14" i="1"/>
  <c r="I14" i="1"/>
  <c r="H14" i="1"/>
  <c r="G14" i="1"/>
  <c r="E14" i="1"/>
  <c r="C14" i="1"/>
  <c r="L13" i="1"/>
  <c r="L12" i="1" s="1"/>
  <c r="J13" i="1"/>
  <c r="M12" i="1"/>
  <c r="K12" i="1"/>
  <c r="J12" i="1"/>
  <c r="I12" i="1"/>
  <c r="H12" i="1"/>
  <c r="G12" i="1"/>
  <c r="F12" i="1"/>
  <c r="E12" i="1"/>
  <c r="D12" i="1"/>
  <c r="C12" i="1"/>
  <c r="L11" i="1"/>
  <c r="L10" i="1" s="1"/>
  <c r="J11" i="1"/>
  <c r="H11" i="1"/>
  <c r="F11" i="1"/>
  <c r="F10" i="1" s="1"/>
  <c r="D11" i="1"/>
  <c r="D10" i="1" s="1"/>
  <c r="M10" i="1"/>
  <c r="K10" i="1"/>
  <c r="K9" i="1" s="1"/>
  <c r="J10" i="1"/>
  <c r="I10" i="1"/>
  <c r="H10" i="1"/>
  <c r="G10" i="1"/>
  <c r="G9" i="1" s="1"/>
  <c r="E10" i="1"/>
  <c r="C10" i="1"/>
  <c r="E9" i="1"/>
  <c r="E70" i="1" s="1"/>
  <c r="H44" i="1" l="1"/>
  <c r="M43" i="1"/>
  <c r="M42" i="1" s="1"/>
  <c r="D67" i="1"/>
  <c r="G70" i="1"/>
  <c r="L14" i="1"/>
  <c r="I23" i="1"/>
  <c r="H23" i="1" s="1"/>
  <c r="D27" i="1"/>
  <c r="D9" i="1" s="1"/>
  <c r="D70" i="1" s="1"/>
  <c r="L27" i="1"/>
  <c r="F32" i="1"/>
  <c r="G43" i="1"/>
  <c r="G42" i="1" s="1"/>
  <c r="F42" i="1" s="1"/>
  <c r="J44" i="1"/>
  <c r="J43" i="1" s="1"/>
  <c r="F47" i="1"/>
  <c r="F43" i="1" s="1"/>
  <c r="J47" i="1"/>
  <c r="F67" i="1"/>
  <c r="H42" i="1"/>
  <c r="C9" i="1"/>
  <c r="C70" i="1" s="1"/>
  <c r="D25" i="1"/>
  <c r="L25" i="1"/>
  <c r="K43" i="1"/>
  <c r="K42" i="1" s="1"/>
  <c r="L42" i="1" s="1"/>
  <c r="L44" i="1"/>
  <c r="D47" i="1"/>
  <c r="H9" i="1"/>
  <c r="F23" i="1"/>
  <c r="F9" i="1" s="1"/>
  <c r="F70" i="1" s="1"/>
  <c r="J23" i="1"/>
  <c r="F25" i="1"/>
  <c r="J25" i="1"/>
  <c r="F27" i="1"/>
  <c r="J27" i="1"/>
  <c r="L35" i="1"/>
  <c r="L9" i="1" s="1"/>
  <c r="F39" i="1"/>
  <c r="J39" i="1"/>
  <c r="H67" i="1"/>
  <c r="H43" i="1" s="1"/>
  <c r="L67" i="1"/>
  <c r="L43" i="1" s="1"/>
  <c r="I9" i="1"/>
  <c r="I70" i="1" s="1"/>
  <c r="M9" i="1"/>
  <c r="M70" i="1" s="1"/>
  <c r="L70" i="1" l="1"/>
  <c r="K70" i="1"/>
  <c r="H70" i="1"/>
  <c r="J42" i="1"/>
  <c r="J9" i="1"/>
  <c r="J70" i="1" l="1"/>
</calcChain>
</file>

<file path=xl/sharedStrings.xml><?xml version="1.0" encoding="utf-8"?>
<sst xmlns="http://schemas.openxmlformats.org/spreadsheetml/2006/main" count="157" uniqueCount="148">
  <si>
    <t>Аналитическая таблица по доходам бюджета Пограничного муниципального округа с учетом принятых изменений в муниципальный правовой акт Пограничного муниципального округа "О бюджете Пограничного муниципального округа на 2022 год и плановый период 2023 и 2024 годов" в 2022 году</t>
  </si>
  <si>
    <t>(в рублях)</t>
  </si>
  <si>
    <t>Наименование 
показателя</t>
  </si>
  <si>
    <t>Код бюджетной классификации Российской Федерации</t>
  </si>
  <si>
    <t>Утвержденный бюджет 2022 года № 114-МПА от 26.11.2021</t>
  </si>
  <si>
    <t xml:space="preserve">Изменение № 1                                                             135-МПА от 25.02.2022 </t>
  </si>
  <si>
    <t>Изменение № 2                                                                 142-МПА от 07.04.2022</t>
  </si>
  <si>
    <t>Изменение № 3                                                                 147-МПА от 01.07.2022</t>
  </si>
  <si>
    <t>Изменение № 4                                                                 157-МПА от 30.09.2022</t>
  </si>
  <si>
    <t>Изменение № 5                                                                 166-МПА от 23.12.2022</t>
  </si>
  <si>
    <t>Изменения</t>
  </si>
  <si>
    <t>Уточненный бюджет 2022 года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</si>
  <si>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</si>
  <si>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</si>
  <si>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</si>
  <si>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</si>
  <si>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</si>
  <si>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</si>
  <si>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</si>
  <si>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</si>
  <si>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</si>
  <si>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</si>
  <si>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</si>
  <si>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</si>
  <si>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</si>
  <si>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</si>
  <si>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</si>
  <si>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</si>
  <si>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</si>
  <si>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</si>
  <si>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</si>
  <si>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</si>
  <si>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</si>
  <si>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</si>
  <si>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</si>
  <si>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</si>
  <si>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</si>
  <si>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</si>
  <si>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</si>
  <si>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</si>
  <si>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</si>
  <si>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</si>
  <si>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</si>
  <si>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</si>
  <si>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</si>
  <si>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</si>
  <si>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</si>
  <si>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</si>
  <si>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</si>
  <si>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</si>
  <si>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Земельный налог</t>
  </si>
  <si>
    <t xml:space="preserve"> 000 1060600000 0000 110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</si>
  <si>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</si>
  <si>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</si>
  <si>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</si>
  <si>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</si>
  <si>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</si>
  <si>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</si>
  <si>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</si>
  <si>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</si>
  <si>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</si>
  <si>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</si>
  <si>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</si>
  <si>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</si>
  <si>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</si>
  <si>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</si>
  <si>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</si>
  <si>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</si>
  <si>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</si>
  <si>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</si>
  <si>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</si>
  <si>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</si>
  <si>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Прочие доходы от оказания платных услуг (работ) получателями средств бюджетов муниципальных округов</t>
  </si>
  <si>
    <t xml:space="preserve"> 000 1130199414 0000 130</t>
  </si>
  <si>
    <t xml:space="preserve">  Прочие доходы от компенсации затрат бюджетов муниципальных округов</t>
  </si>
  <si>
    <t xml:space="preserve"> 000 1130299414 0000 130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</si>
  <si>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</si>
  <si>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</si>
  <si>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</si>
  <si>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</si>
  <si>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</si>
  <si>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</si>
  <si>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</si>
  <si>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</si>
  <si>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</si>
  <si>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</si>
  <si>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</si>
  <si>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</si>
  <si>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Прочие неналоговые доходы</t>
  </si>
  <si>
    <t xml:space="preserve"> 000 1170500000 0000 180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</si>
  <si>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</si>
  <si>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</si>
  <si>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</si>
  <si>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</si>
  <si>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</si>
  <si>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</si>
  <si>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бюджетам муниципальных округов на поддержку мер по обеспечению сбалансированности бюджетов</t>
  </si>
  <si>
    <t xml:space="preserve"> 000 2021500214 0000 150</t>
  </si>
  <si>
    <t xml:space="preserve">  Прочие дотации бюджетам муниципальных округов</t>
  </si>
  <si>
    <t xml:space="preserve"> 000 2021999914 0000 150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</si>
  <si>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</si>
  <si>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</si>
  <si>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</si>
  <si>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000 2022509714 0000 150</t>
  </si>
  <si>
    <t xml:space="preserve">  Субсидии бюджетам муниципальных округов на строительство и реконструкцию (модернизацию) объектов питьевого водоснабжения</t>
  </si>
  <si>
    <t xml:space="preserve"> 000 2022524314 0000 150</t>
  </si>
  <si>
    <t xml:space="preserve">  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</si>
  <si>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000 2022546714 0000 150</t>
  </si>
  <si>
    <t xml:space="preserve">  Субсидии бюджетам муниципальных округов на развитие сети учреждений культурно-досугового типа</t>
  </si>
  <si>
    <t xml:space="preserve"> 000 2022551314 0000 150</t>
  </si>
  <si>
    <t xml:space="preserve">  Субсидии бюджетам муниципальных округов на поддержку отрасли культуры</t>
  </si>
  <si>
    <t xml:space="preserve"> 000 2022551914 0000 150</t>
  </si>
  <si>
    <t xml:space="preserve">  Субсидии бюджетам муниципальных округов на реализацию программ формирования современной городской среды</t>
  </si>
  <si>
    <t xml:space="preserve"> 000 2022555514 0000 150</t>
  </si>
  <si>
    <t xml:space="preserve">  Субсидии бюджетам муниципальных округов на подготовку проектов межевания земельных участков и на проведение кадастровых работ</t>
  </si>
  <si>
    <t xml:space="preserve"> 000 2022559914 0000 150</t>
  </si>
  <si>
    <t xml:space="preserve">  Прочие субсидии бюджетам муниципальных округов</t>
  </si>
  <si>
    <t xml:space="preserve"> 000 2022999914 0000 150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</si>
  <si>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</si>
  <si>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</si>
  <si>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округов на выполнение передаваемых полномочий субъектов Российской Федерации</t>
  </si>
  <si>
    <t xml:space="preserve"> 000 2023002414 0000 150</t>
  </si>
  <si>
    <t xml:space="preserve">  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</si>
  <si>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000 2023002914 0000 150</t>
  </si>
  <si>
    <t xml:space="preserve">  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</si>
  <si>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000 2023508214 0000 150</t>
  </si>
  <si>
    <t xml:space="preserve">  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</si>
  <si>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000 2023511814 0000 150</t>
  </si>
  <si>
    <t xml:space="preserve">  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</si>
  <si>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000 2023512014 0000 150</t>
  </si>
  <si>
    <t xml:space="preserve">  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</si>
  <si>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 xml:space="preserve"> 000 2023526014 0000 150</t>
  </si>
  <si>
    <t xml:space="preserve">  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</si>
  <si>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000 2023530414 0000 150</t>
  </si>
  <si>
    <t xml:space="preserve">  Субвенции бюджетам муниципальных округов на государственную регистрацию актов гражданского состояния</t>
  </si>
  <si>
    <t xml:space="preserve"> 000 2023593014 0000 150</t>
  </si>
  <si>
    <t xml:space="preserve">  Единая субвенция бюджетам муниципальных округов из бюджета субъекта Российской Федерации</t>
  </si>
  <si>
    <t xml:space="preserve"> 000 2023690014 0000 150</t>
  </si>
  <si>
    <t xml:space="preserve">  Прочие субвенции бюджетам муниципальных округов</t>
  </si>
  <si>
    <t xml:space="preserve"> 000 2023999914 0000 150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</si>
  <si>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</si>
  <si>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</si>
  <si>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</si>
  <si>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000 2024530314 0000 150</t>
  </si>
  <si>
    <t xml:space="preserve">  Прочие межбюджетные трансферты, передаваемые бюджетам муниципальных округов</t>
  </si>
  <si>
    <t xml:space="preserve"> 000 2024999914 0000 150</t>
  </si>
  <si>
    <t>ВСЕГО ДОХОДОВ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</si>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</sst>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6">
    <xf numFmtId="0" fontId="0" fillId="0" borderId="0"/>
    <xf numFmtId="0" fontId="1" fillId="0" borderId="0">
      <alignment horizontal="left"/>
    </xf>
    <xf numFmtId="49" fontId="1" fillId="0" borderId="0"/>
    <xf numFmtId="0" fontId="3" fillId="0" borderId="0"/>
    <xf numFmtId="0" fontId="4" fillId="0" borderId="0"/>
    <xf numFmtId="0" fontId="8" fillId="0" borderId="0"/>
    <xf numFmtId="49" fontId="1" fillId="0" borderId="1">
      <alignment horizontal="center" vertical="center" wrapText="1"/>
    </xf>
    <xf numFmtId="49" fontId="1" fillId="0" borderId="4">
      <alignment horizontal="center" vertical="center" wrapText="1"/>
    </xf>
    <xf numFmtId="49" fontId="1" fillId="0" borderId="10">
      <alignment horizontal="center" vertical="center" wrapText="1"/>
    </xf>
    <xf numFmtId="0" fontId="1" fillId="0" borderId="12">
      <alignment horizontal="left" wrapText="1" indent="2"/>
    </xf>
    <xf numFmtId="49" fontId="1" fillId="0" borderId="1">
      <alignment horizontal="center"/>
    </xf>
    <xf numFmtId="4" fontId="1" fillId="0" borderId="1">
      <alignment horizontal="right"/>
    </xf>
    <xf numFmtId="0" fontId="1" fillId="0" borderId="14">
      <alignment horizontal="left" wrapText="1"/>
    </xf>
    <xf numFmtId="49" fontId="1" fillId="0" borderId="15">
      <alignment horizontal="center"/>
    </xf>
    <xf numFmtId="0" fontId="1" fillId="0" borderId="0"/>
    <xf numFmtId="0" fontId="1" fillId="2" borderId="0"/>
  </cellStyleXfs>
  <cellXfs count="51">
    <xf numFmtId="0" fontId="0" fillId="0" borderId="0" xfId="0"/>
    <xf numFmtId="0" fontId="2" fillId="0" borderId="0" xfId="1" applyNumberFormat="1" applyFont="1" applyFill="1" applyBorder="1" applyProtection="1">
      <alignment horizontal="left"/>
    </xf>
    <xf numFmtId="49" fontId="2" fillId="0" borderId="0" xfId="2" applyNumberFormat="1" applyFont="1" applyFill="1" applyBorder="1" applyProtection="1"/>
    <xf numFmtId="0" fontId="2" fillId="0" borderId="0" xfId="3" applyNumberFormat="1" applyFont="1" applyFill="1" applyBorder="1" applyProtection="1"/>
    <xf numFmtId="0" fontId="2" fillId="0" borderId="0" xfId="4" applyNumberFormat="1" applyFont="1" applyFill="1" applyBorder="1" applyProtection="1"/>
    <xf numFmtId="0" fontId="5" fillId="0" borderId="0" xfId="0" applyFont="1" applyFill="1" applyBorder="1" applyProtection="1">
      <protection locked="0"/>
    </xf>
    <xf numFmtId="0" fontId="9" fillId="0" borderId="0" xfId="5" applyNumberFormat="1" applyFont="1" applyFill="1" applyBorder="1" applyProtection="1"/>
    <xf numFmtId="0" fontId="2" fillId="0" borderId="0" xfId="3" applyNumberFormat="1" applyFont="1" applyFill="1" applyBorder="1" applyAlignment="1" applyProtection="1">
      <alignment horizontal="right"/>
    </xf>
    <xf numFmtId="0" fontId="2" fillId="0" borderId="0" xfId="4" applyNumberFormat="1" applyFont="1" applyFill="1" applyProtection="1"/>
    <xf numFmtId="0" fontId="5" fillId="0" borderId="0" xfId="0" applyFont="1" applyFill="1" applyProtection="1">
      <protection locked="0"/>
    </xf>
    <xf numFmtId="0" fontId="5" fillId="0" borderId="9" xfId="0" applyFont="1" applyFill="1" applyBorder="1" applyAlignment="1">
      <alignment horizontal="center" vertical="center" wrapText="1"/>
    </xf>
    <xf numFmtId="49" fontId="2" fillId="0" borderId="2" xfId="6" applyNumberFormat="1" applyFont="1" applyFill="1" applyBorder="1" applyProtection="1">
      <alignment horizontal="center" vertical="center" wrapText="1"/>
    </xf>
    <xf numFmtId="49" fontId="2" fillId="0" borderId="11" xfId="8" applyNumberFormat="1" applyFont="1" applyFill="1" applyBorder="1" applyProtection="1">
      <alignment horizontal="center" vertical="center" wrapText="1"/>
    </xf>
    <xf numFmtId="49" fontId="2" fillId="0" borderId="2" xfId="8" applyNumberFormat="1" applyFont="1" applyFill="1" applyBorder="1" applyProtection="1">
      <alignment horizontal="center" vertical="center" wrapText="1"/>
    </xf>
    <xf numFmtId="0" fontId="9" fillId="0" borderId="2" xfId="9" applyNumberFormat="1" applyFont="1" applyFill="1" applyBorder="1" applyAlignment="1" applyProtection="1">
      <alignment horizontal="left" wrapText="1" indent="2"/>
    </xf>
    <xf numFmtId="49" fontId="9" fillId="0" borderId="2" xfId="10" applyNumberFormat="1" applyFont="1" applyFill="1" applyBorder="1" applyProtection="1">
      <alignment horizontal="center"/>
    </xf>
    <xf numFmtId="4" fontId="9" fillId="0" borderId="11" xfId="11" applyNumberFormat="1" applyFont="1" applyFill="1" applyBorder="1" applyProtection="1">
      <alignment horizontal="right"/>
    </xf>
    <xf numFmtId="4" fontId="9" fillId="0" borderId="2" xfId="11" applyNumberFormat="1" applyFont="1" applyFill="1" applyBorder="1" applyProtection="1">
      <alignment horizontal="right"/>
    </xf>
    <xf numFmtId="0" fontId="9" fillId="0" borderId="0" xfId="4" applyNumberFormat="1" applyFont="1" applyFill="1" applyProtection="1"/>
    <xf numFmtId="0" fontId="10" fillId="0" borderId="0" xfId="0" applyFont="1" applyFill="1" applyProtection="1">
      <protection locked="0"/>
    </xf>
    <xf numFmtId="0" fontId="2" fillId="0" borderId="2" xfId="9" applyNumberFormat="1" applyFont="1" applyFill="1" applyBorder="1" applyAlignment="1" applyProtection="1">
      <alignment horizontal="left" wrapText="1" indent="2"/>
    </xf>
    <xf numFmtId="49" fontId="2" fillId="0" borderId="2" xfId="10" applyNumberFormat="1" applyFont="1" applyFill="1" applyBorder="1" applyProtection="1">
      <alignment horizontal="center"/>
    </xf>
    <xf numFmtId="4" fontId="9" fillId="0" borderId="8" xfId="11" applyNumberFormat="1" applyFont="1" applyFill="1" applyBorder="1" applyProtection="1">
      <alignment horizontal="right"/>
    </xf>
    <xf numFmtId="4" fontId="9" fillId="0" borderId="4" xfId="11" applyNumberFormat="1" applyFont="1" applyFill="1" applyBorder="1" applyProtection="1">
      <alignment horizontal="right"/>
    </xf>
    <xf numFmtId="4" fontId="2" fillId="0" borderId="13" xfId="11" applyNumberFormat="1" applyFont="1" applyFill="1" applyBorder="1" applyProtection="1">
      <alignment horizontal="right"/>
    </xf>
    <xf numFmtId="4" fontId="2" fillId="0" borderId="1" xfId="11" applyNumberFormat="1" applyFont="1" applyFill="1" applyProtection="1">
      <alignment horizontal="right"/>
    </xf>
    <xf numFmtId="4" fontId="9" fillId="0" borderId="13" xfId="11" applyNumberFormat="1" applyFont="1" applyFill="1" applyBorder="1" applyProtection="1">
      <alignment horizontal="right"/>
    </xf>
    <xf numFmtId="4" fontId="9" fillId="0" borderId="1" xfId="11" applyNumberFormat="1" applyFont="1" applyFill="1" applyProtection="1">
      <alignment horizontal="right"/>
    </xf>
    <xf numFmtId="0" fontId="9" fillId="0" borderId="2" xfId="12" applyNumberFormat="1" applyFont="1" applyFill="1" applyBorder="1" applyAlignment="1" applyProtection="1">
      <alignment horizontal="left" wrapText="1" indent="2"/>
    </xf>
    <xf numFmtId="49" fontId="9" fillId="0" borderId="2" xfId="13" applyNumberFormat="1" applyFont="1" applyFill="1" applyBorder="1" applyProtection="1">
      <alignment horizontal="center"/>
    </xf>
    <xf numFmtId="0" fontId="2" fillId="0" borderId="0" xfId="14" applyNumberFormat="1" applyFont="1" applyFill="1" applyProtection="1"/>
    <xf numFmtId="0" fontId="2" fillId="0" borderId="0" xfId="15" applyNumberFormat="1" applyFont="1" applyFill="1" applyProtection="1"/>
    <xf numFmtId="0" fontId="6" fillId="0" borderId="0" xfId="4" applyNumberFormat="1" applyFont="1" applyFill="1" applyBorder="1" applyAlignment="1" applyProtection="1">
      <alignment horizont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49" fontId="2" fillId="0" borderId="2" xfId="6" applyNumberFormat="1" applyFont="1" applyFill="1" applyBorder="1" applyAlignment="1" applyProtection="1">
      <alignment horizontal="center" vertical="center" wrapText="1"/>
    </xf>
    <xf numFmtId="49" fontId="2" fillId="0" borderId="2" xfId="6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2" fillId="0" borderId="3" xfId="6" applyNumberFormat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49" fontId="2" fillId="0" borderId="5" xfId="7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2" fillId="0" borderId="3" xfId="7" applyNumberFormat="1" applyFont="1" applyFill="1" applyBorder="1" applyAlignment="1" applyProtection="1">
      <alignment horizontal="center" vertical="center" wrapText="1"/>
    </xf>
    <xf numFmtId="49" fontId="2" fillId="0" borderId="7" xfId="7" applyNumberFormat="1" applyFont="1" applyFill="1" applyBorder="1" applyAlignment="1" applyProtection="1">
      <alignment horizontal="center" vertical="center" wrapText="1"/>
    </xf>
    <xf numFmtId="49" fontId="2" fillId="0" borderId="8" xfId="7" applyNumberFormat="1" applyFont="1" applyFill="1" applyBorder="1" applyAlignment="1" applyProtection="1">
      <alignment horizontal="center" vertical="center" wrapText="1"/>
    </xf>
  </cellXfs>
  <cellStyles count="16">
    <cellStyle name="xl22" xfId="5"/>
    <cellStyle name="xl24" xfId="1"/>
    <cellStyle name="xl25" xfId="14"/>
    <cellStyle name="xl26" xfId="4"/>
    <cellStyle name="xl27" xfId="3"/>
    <cellStyle name="xl28" xfId="6"/>
    <cellStyle name="xl29" xfId="12"/>
    <cellStyle name="xl31" xfId="9"/>
    <cellStyle name="xl40" xfId="2"/>
    <cellStyle name="xl41" xfId="13"/>
    <cellStyle name="xl43" xfId="10"/>
    <cellStyle name="xl44" xfId="7"/>
    <cellStyle name="xl45" xfId="8"/>
    <cellStyle name="xl46" xfId="11"/>
    <cellStyle name="xl47" xfId="1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abSelected="1" view="pageBreakPreview" topLeftCell="C1" zoomScaleNormal="100" zoomScaleSheetLayoutView="100" workbookViewId="0">
      <selection activeCell="B28" sqref="B28"/>
    </sheetView>
  </sheetViews>
  <sheetFormatPr defaultColWidth="9.140625" defaultRowHeight="12.75" x14ac:dyDescent="0.2"/>
  <cols>
    <col min="1" max="1" width="50.85546875" style="9" customWidth="1"/>
    <col min="2" max="2" width="21.85546875" style="9" customWidth="1"/>
    <col min="3" max="3" width="14.140625" style="9" customWidth="1"/>
    <col min="4" max="13" width="13.42578125" style="9" customWidth="1"/>
    <col min="14" max="14" width="9.140625" style="9" customWidth="1"/>
    <col min="15" max="16384" width="9.140625" style="9"/>
  </cols>
  <sheetData>
    <row r="1" spans="1:14" s="5" customFormat="1" ht="14.1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29.25" customHeight="1" x14ac:dyDescent="0.25">
      <c r="A2" s="32" t="s">
        <v>0</v>
      </c>
      <c r="B2" s="33"/>
      <c r="C2" s="33"/>
      <c r="D2" s="33"/>
      <c r="E2" s="33"/>
      <c r="F2" s="33"/>
      <c r="G2" s="33"/>
      <c r="H2" s="34"/>
      <c r="I2" s="34"/>
      <c r="J2" s="34"/>
      <c r="K2" s="34"/>
      <c r="L2" s="34"/>
      <c r="M2" s="3"/>
      <c r="N2" s="4"/>
    </row>
    <row r="3" spans="1:14" s="5" customFormat="1" ht="12.9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1:14" s="5" customFormat="1" ht="24.75" customHeight="1" x14ac:dyDescent="0.2">
      <c r="A4" s="6"/>
      <c r="B4" s="1"/>
      <c r="C4" s="2"/>
      <c r="D4" s="2"/>
      <c r="E4" s="2"/>
      <c r="F4" s="2"/>
      <c r="G4" s="3"/>
      <c r="H4" s="3"/>
      <c r="I4" s="3"/>
      <c r="J4" s="3"/>
      <c r="K4" s="3"/>
      <c r="L4" s="3"/>
      <c r="M4" s="7" t="s">
        <v>1</v>
      </c>
      <c r="N4" s="4"/>
    </row>
    <row r="5" spans="1:14" s="5" customFormat="1" ht="11.45" customHeight="1" x14ac:dyDescent="0.2">
      <c r="A5" s="35" t="s">
        <v>2</v>
      </c>
      <c r="B5" s="35" t="s">
        <v>3</v>
      </c>
      <c r="C5" s="38" t="s">
        <v>4</v>
      </c>
      <c r="D5" s="41" t="s">
        <v>5</v>
      </c>
      <c r="E5" s="42"/>
      <c r="F5" s="41" t="s">
        <v>6</v>
      </c>
      <c r="G5" s="42"/>
      <c r="H5" s="45" t="s">
        <v>7</v>
      </c>
      <c r="I5" s="46"/>
      <c r="J5" s="41" t="s">
        <v>8</v>
      </c>
      <c r="K5" s="48"/>
      <c r="L5" s="41" t="s">
        <v>9</v>
      </c>
      <c r="M5" s="48"/>
      <c r="N5" s="8"/>
    </row>
    <row r="6" spans="1:14" ht="27.75" customHeight="1" x14ac:dyDescent="0.2">
      <c r="A6" s="36"/>
      <c r="B6" s="36"/>
      <c r="C6" s="39"/>
      <c r="D6" s="43"/>
      <c r="E6" s="44"/>
      <c r="F6" s="43"/>
      <c r="G6" s="44"/>
      <c r="H6" s="43"/>
      <c r="I6" s="47"/>
      <c r="J6" s="49"/>
      <c r="K6" s="50"/>
      <c r="L6" s="49"/>
      <c r="M6" s="50"/>
      <c r="N6" s="8"/>
    </row>
    <row r="7" spans="1:14" ht="31.5" customHeight="1" x14ac:dyDescent="0.2">
      <c r="A7" s="37"/>
      <c r="B7" s="37"/>
      <c r="C7" s="40"/>
      <c r="D7" s="10" t="s">
        <v>10</v>
      </c>
      <c r="E7" s="10" t="s">
        <v>11</v>
      </c>
      <c r="F7" s="10" t="s">
        <v>10</v>
      </c>
      <c r="G7" s="10" t="s">
        <v>11</v>
      </c>
      <c r="H7" s="10" t="s">
        <v>10</v>
      </c>
      <c r="I7" s="10" t="s">
        <v>11</v>
      </c>
      <c r="J7" s="10" t="s">
        <v>10</v>
      </c>
      <c r="K7" s="10" t="s">
        <v>11</v>
      </c>
      <c r="L7" s="10" t="s">
        <v>10</v>
      </c>
      <c r="M7" s="10" t="s">
        <v>11</v>
      </c>
      <c r="N7" s="8"/>
    </row>
    <row r="8" spans="1:14" ht="11.45" customHeight="1" x14ac:dyDescent="0.2">
      <c r="A8" s="11" t="s">
        <v>12</v>
      </c>
      <c r="B8" s="11" t="s">
        <v>13</v>
      </c>
      <c r="C8" s="12" t="s">
        <v>14</v>
      </c>
      <c r="D8" s="13" t="s">
        <v>15</v>
      </c>
      <c r="E8" s="13" t="s">
        <v>16</v>
      </c>
      <c r="F8" s="13" t="s">
        <v>17</v>
      </c>
      <c r="G8" s="13" t="s">
        <v>18</v>
      </c>
      <c r="H8" s="13" t="s">
        <v>19</v>
      </c>
      <c r="I8" s="13" t="s">
        <v>20</v>
      </c>
      <c r="J8" s="13" t="s">
        <v>21</v>
      </c>
      <c r="K8" s="13" t="s">
        <v>22</v>
      </c>
      <c r="L8" s="13" t="s">
        <v>23</v>
      </c>
      <c r="M8" s="13" t="s">
        <v>24</v>
      </c>
      <c r="N8" s="8"/>
    </row>
    <row r="9" spans="1:14" s="19" customFormat="1" x14ac:dyDescent="0.2">
      <c r="A9" s="14" t="s">
        <v>25</v>
      </c>
      <c r="B9" s="15" t="s">
        <v>26</v>
      </c>
      <c r="C9" s="16">
        <f>C10+C12+C14+C20+C23+C27+C30+C32+C35+C38+C39</f>
        <v>381060000</v>
      </c>
      <c r="D9" s="17">
        <f>D10+D12+D14+D20+D23+D27+D30+D32+D35+D38+D39</f>
        <v>0</v>
      </c>
      <c r="E9" s="17">
        <f>E10+E12+E14+E20+E23+E27+E30+E32+E35+E38+E39</f>
        <v>381060000</v>
      </c>
      <c r="F9" s="17">
        <f t="shared" ref="F9:M9" si="0">F10+F12+F14+F20+F23+F27+F30+F32+F35+F38+F39</f>
        <v>0</v>
      </c>
      <c r="G9" s="17">
        <f>G10+G12+G14+G20+G23+G27+G30+G32+G35+G38+G39</f>
        <v>381060000</v>
      </c>
      <c r="H9" s="17">
        <f t="shared" si="0"/>
        <v>240000</v>
      </c>
      <c r="I9" s="17">
        <f>I10+I12+I14+I20+I23+I27+I30+I32+I35+I38+I39</f>
        <v>381300000</v>
      </c>
      <c r="J9" s="17">
        <f>J10+J12+J14+J20+J23+J27+J30+J32+J35+J38+J39</f>
        <v>91040</v>
      </c>
      <c r="K9" s="17">
        <f t="shared" si="0"/>
        <v>381391040</v>
      </c>
      <c r="L9" s="17">
        <f t="shared" si="0"/>
        <v>6260960</v>
      </c>
      <c r="M9" s="17">
        <f t="shared" si="0"/>
        <v>387652000</v>
      </c>
      <c r="N9" s="18"/>
    </row>
    <row r="10" spans="1:14" x14ac:dyDescent="0.2">
      <c r="A10" s="20" t="s">
        <v>27</v>
      </c>
      <c r="B10" s="21" t="s">
        <v>28</v>
      </c>
      <c r="C10" s="22">
        <f>C11</f>
        <v>321685000</v>
      </c>
      <c r="D10" s="23">
        <f t="shared" ref="D10:M10" si="1">D11</f>
        <v>0</v>
      </c>
      <c r="E10" s="23">
        <f t="shared" si="1"/>
        <v>321685000</v>
      </c>
      <c r="F10" s="23">
        <f t="shared" si="1"/>
        <v>0</v>
      </c>
      <c r="G10" s="23">
        <f t="shared" si="1"/>
        <v>321685000</v>
      </c>
      <c r="H10" s="23">
        <f t="shared" si="1"/>
        <v>0</v>
      </c>
      <c r="I10" s="23">
        <f t="shared" si="1"/>
        <v>321685000</v>
      </c>
      <c r="J10" s="23">
        <f t="shared" si="1"/>
        <v>-17153000</v>
      </c>
      <c r="K10" s="23">
        <f t="shared" si="1"/>
        <v>304532000</v>
      </c>
      <c r="L10" s="23">
        <f t="shared" si="1"/>
        <v>0</v>
      </c>
      <c r="M10" s="23">
        <f t="shared" si="1"/>
        <v>304532000</v>
      </c>
      <c r="N10" s="8"/>
    </row>
    <row r="11" spans="1:14" x14ac:dyDescent="0.2">
      <c r="A11" s="20" t="s">
        <v>29</v>
      </c>
      <c r="B11" s="21" t="s">
        <v>30</v>
      </c>
      <c r="C11" s="24">
        <v>321685000</v>
      </c>
      <c r="D11" s="25">
        <f>0</f>
        <v>0</v>
      </c>
      <c r="E11" s="25">
        <v>321685000</v>
      </c>
      <c r="F11" s="25">
        <f>0</f>
        <v>0</v>
      </c>
      <c r="G11" s="25">
        <v>321685000</v>
      </c>
      <c r="H11" s="25">
        <f>0</f>
        <v>0</v>
      </c>
      <c r="I11" s="25">
        <v>321685000</v>
      </c>
      <c r="J11" s="25">
        <f>K11-I11</f>
        <v>-17153000</v>
      </c>
      <c r="K11" s="25">
        <v>304532000</v>
      </c>
      <c r="L11" s="25">
        <f>M11-K11</f>
        <v>0</v>
      </c>
      <c r="M11" s="25">
        <v>304532000</v>
      </c>
      <c r="N11" s="8"/>
    </row>
    <row r="12" spans="1:14" ht="38.25" x14ac:dyDescent="0.2">
      <c r="A12" s="20" t="s">
        <v>31</v>
      </c>
      <c r="B12" s="21" t="s">
        <v>32</v>
      </c>
      <c r="C12" s="26">
        <f>C13</f>
        <v>9300000</v>
      </c>
      <c r="D12" s="27">
        <f t="shared" ref="D12:M12" si="2">D13</f>
        <v>0</v>
      </c>
      <c r="E12" s="27">
        <f t="shared" si="2"/>
        <v>9300000</v>
      </c>
      <c r="F12" s="27">
        <f t="shared" si="2"/>
        <v>0</v>
      </c>
      <c r="G12" s="27">
        <f t="shared" si="2"/>
        <v>9300000</v>
      </c>
      <c r="H12" s="27">
        <f t="shared" si="2"/>
        <v>0</v>
      </c>
      <c r="I12" s="27">
        <f t="shared" si="2"/>
        <v>9300000</v>
      </c>
      <c r="J12" s="27">
        <f t="shared" si="2"/>
        <v>1000000</v>
      </c>
      <c r="K12" s="27">
        <f t="shared" si="2"/>
        <v>10300000</v>
      </c>
      <c r="L12" s="27">
        <f t="shared" si="2"/>
        <v>0</v>
      </c>
      <c r="M12" s="27">
        <f t="shared" si="2"/>
        <v>10300000</v>
      </c>
      <c r="N12" s="8"/>
    </row>
    <row r="13" spans="1:14" ht="25.5" x14ac:dyDescent="0.2">
      <c r="A13" s="20" t="s">
        <v>33</v>
      </c>
      <c r="B13" s="21" t="s">
        <v>34</v>
      </c>
      <c r="C13" s="24">
        <v>9300000</v>
      </c>
      <c r="D13" s="25">
        <v>0</v>
      </c>
      <c r="E13" s="25">
        <v>9300000</v>
      </c>
      <c r="F13" s="25">
        <v>0</v>
      </c>
      <c r="G13" s="25">
        <v>9300000</v>
      </c>
      <c r="H13" s="25">
        <v>0</v>
      </c>
      <c r="I13" s="25">
        <v>9300000</v>
      </c>
      <c r="J13" s="25">
        <f>K13-I13</f>
        <v>1000000</v>
      </c>
      <c r="K13" s="25">
        <v>10300000</v>
      </c>
      <c r="L13" s="25">
        <f>M13-K13</f>
        <v>0</v>
      </c>
      <c r="M13" s="25">
        <v>10300000</v>
      </c>
      <c r="N13" s="8"/>
    </row>
    <row r="14" spans="1:14" x14ac:dyDescent="0.2">
      <c r="A14" s="20" t="s">
        <v>35</v>
      </c>
      <c r="B14" s="21" t="s">
        <v>36</v>
      </c>
      <c r="C14" s="26">
        <f>C15+C18+C19</f>
        <v>20530000</v>
      </c>
      <c r="D14" s="27">
        <f t="shared" ref="D14:I14" si="3">D15+D18+D19</f>
        <v>0</v>
      </c>
      <c r="E14" s="27">
        <f t="shared" si="3"/>
        <v>20530000</v>
      </c>
      <c r="F14" s="27">
        <f t="shared" si="3"/>
        <v>0</v>
      </c>
      <c r="G14" s="27">
        <f t="shared" si="3"/>
        <v>20530000</v>
      </c>
      <c r="H14" s="27">
        <f t="shared" si="3"/>
        <v>0</v>
      </c>
      <c r="I14" s="27">
        <f t="shared" si="3"/>
        <v>20530000</v>
      </c>
      <c r="J14" s="27">
        <f>J15+J18+J19+J16</f>
        <v>9716000</v>
      </c>
      <c r="K14" s="27">
        <f>K15+K18+K19+K16</f>
        <v>30246000</v>
      </c>
      <c r="L14" s="27">
        <f>L15+L18+L19+L16</f>
        <v>13000</v>
      </c>
      <c r="M14" s="27">
        <f>M15+M18+M19+M16</f>
        <v>30259000</v>
      </c>
      <c r="N14" s="8"/>
    </row>
    <row r="15" spans="1:14" ht="25.5" x14ac:dyDescent="0.2">
      <c r="A15" s="20" t="s">
        <v>37</v>
      </c>
      <c r="B15" s="21" t="s">
        <v>38</v>
      </c>
      <c r="C15" s="24">
        <v>15800000</v>
      </c>
      <c r="D15" s="25">
        <f>E15-C15</f>
        <v>0</v>
      </c>
      <c r="E15" s="25">
        <v>15800000</v>
      </c>
      <c r="F15" s="25">
        <f>G15-E15</f>
        <v>0</v>
      </c>
      <c r="G15" s="25">
        <v>15800000</v>
      </c>
      <c r="H15" s="25">
        <f>I15-G15</f>
        <v>0</v>
      </c>
      <c r="I15" s="25">
        <v>15800000</v>
      </c>
      <c r="J15" s="25">
        <f>K15-I15</f>
        <v>6500000</v>
      </c>
      <c r="K15" s="25">
        <v>22300000</v>
      </c>
      <c r="L15" s="25">
        <f>M15-K15</f>
        <v>0</v>
      </c>
      <c r="M15" s="25">
        <v>22300000</v>
      </c>
      <c r="N15" s="8"/>
    </row>
    <row r="16" spans="1:14" ht="25.5" x14ac:dyDescent="0.2">
      <c r="A16" s="20" t="s">
        <v>39</v>
      </c>
      <c r="B16" s="21" t="s">
        <v>40</v>
      </c>
      <c r="C16" s="24">
        <v>0</v>
      </c>
      <c r="D16" s="25">
        <f t="shared" ref="D16:F69" si="4">E16-C16</f>
        <v>0</v>
      </c>
      <c r="E16" s="25">
        <v>0</v>
      </c>
      <c r="F16" s="25">
        <f t="shared" si="4"/>
        <v>0</v>
      </c>
      <c r="G16" s="25">
        <v>0</v>
      </c>
      <c r="H16" s="25">
        <f t="shared" ref="H16:H42" si="5">I16-G16</f>
        <v>0</v>
      </c>
      <c r="I16" s="25">
        <v>0</v>
      </c>
      <c r="J16" s="25">
        <f t="shared" ref="J16:L31" si="6">K16-I16</f>
        <v>61000</v>
      </c>
      <c r="K16" s="25">
        <v>61000</v>
      </c>
      <c r="L16" s="25">
        <f t="shared" si="6"/>
        <v>13000</v>
      </c>
      <c r="M16" s="25">
        <f>M17</f>
        <v>74000</v>
      </c>
      <c r="N16" s="8"/>
    </row>
    <row r="17" spans="1:14" ht="25.5" x14ac:dyDescent="0.2">
      <c r="A17" s="20" t="s">
        <v>39</v>
      </c>
      <c r="B17" s="21" t="s">
        <v>41</v>
      </c>
      <c r="C17" s="24">
        <v>0</v>
      </c>
      <c r="D17" s="25">
        <f t="shared" si="4"/>
        <v>0</v>
      </c>
      <c r="E17" s="25">
        <v>0</v>
      </c>
      <c r="F17" s="25">
        <f t="shared" si="4"/>
        <v>0</v>
      </c>
      <c r="G17" s="25">
        <v>0</v>
      </c>
      <c r="H17" s="25">
        <f t="shared" si="5"/>
        <v>0</v>
      </c>
      <c r="I17" s="25">
        <v>0</v>
      </c>
      <c r="J17" s="25">
        <f t="shared" si="6"/>
        <v>61000</v>
      </c>
      <c r="K17" s="25">
        <v>61000</v>
      </c>
      <c r="L17" s="25">
        <f t="shared" si="6"/>
        <v>13000</v>
      </c>
      <c r="M17" s="25">
        <v>74000</v>
      </c>
      <c r="N17" s="8"/>
    </row>
    <row r="18" spans="1:14" x14ac:dyDescent="0.2">
      <c r="A18" s="20" t="s">
        <v>42</v>
      </c>
      <c r="B18" s="21" t="s">
        <v>43</v>
      </c>
      <c r="C18" s="24">
        <v>1817000</v>
      </c>
      <c r="D18" s="25">
        <f t="shared" si="4"/>
        <v>0</v>
      </c>
      <c r="E18" s="25">
        <v>1817000</v>
      </c>
      <c r="F18" s="25">
        <f t="shared" si="4"/>
        <v>0</v>
      </c>
      <c r="G18" s="25">
        <v>1817000</v>
      </c>
      <c r="H18" s="25">
        <f t="shared" si="5"/>
        <v>0</v>
      </c>
      <c r="I18" s="25">
        <v>1817000</v>
      </c>
      <c r="J18" s="25">
        <f t="shared" si="6"/>
        <v>1768000</v>
      </c>
      <c r="K18" s="25">
        <v>3585000</v>
      </c>
      <c r="L18" s="25">
        <f t="shared" si="6"/>
        <v>0</v>
      </c>
      <c r="M18" s="25">
        <v>3585000</v>
      </c>
      <c r="N18" s="8"/>
    </row>
    <row r="19" spans="1:14" ht="25.5" x14ac:dyDescent="0.2">
      <c r="A19" s="20" t="s">
        <v>44</v>
      </c>
      <c r="B19" s="21" t="s">
        <v>45</v>
      </c>
      <c r="C19" s="24">
        <v>2913000</v>
      </c>
      <c r="D19" s="25">
        <f t="shared" si="4"/>
        <v>0</v>
      </c>
      <c r="E19" s="25">
        <v>2913000</v>
      </c>
      <c r="F19" s="25">
        <f t="shared" si="4"/>
        <v>0</v>
      </c>
      <c r="G19" s="25">
        <v>2913000</v>
      </c>
      <c r="H19" s="25">
        <f t="shared" si="5"/>
        <v>0</v>
      </c>
      <c r="I19" s="25">
        <v>2913000</v>
      </c>
      <c r="J19" s="25">
        <f t="shared" si="6"/>
        <v>1387000</v>
      </c>
      <c r="K19" s="25">
        <v>4300000</v>
      </c>
      <c r="L19" s="25">
        <f t="shared" si="6"/>
        <v>0</v>
      </c>
      <c r="M19" s="25">
        <v>4300000</v>
      </c>
      <c r="N19" s="8"/>
    </row>
    <row r="20" spans="1:14" x14ac:dyDescent="0.2">
      <c r="A20" s="20" t="s">
        <v>46</v>
      </c>
      <c r="B20" s="21" t="s">
        <v>47</v>
      </c>
      <c r="C20" s="26">
        <v>11535000</v>
      </c>
      <c r="D20" s="27">
        <f t="shared" si="4"/>
        <v>0</v>
      </c>
      <c r="E20" s="27">
        <v>11535000</v>
      </c>
      <c r="F20" s="27">
        <f t="shared" si="4"/>
        <v>0</v>
      </c>
      <c r="G20" s="27">
        <v>11535000</v>
      </c>
      <c r="H20" s="27">
        <f t="shared" si="5"/>
        <v>0</v>
      </c>
      <c r="I20" s="27">
        <v>11535000</v>
      </c>
      <c r="J20" s="27">
        <f t="shared" si="6"/>
        <v>0</v>
      </c>
      <c r="K20" s="27">
        <v>11535000</v>
      </c>
      <c r="L20" s="27">
        <f t="shared" si="6"/>
        <v>-1535000</v>
      </c>
      <c r="M20" s="27">
        <f>M21+M22</f>
        <v>10000000</v>
      </c>
      <c r="N20" s="8"/>
    </row>
    <row r="21" spans="1:14" x14ac:dyDescent="0.2">
      <c r="A21" s="20" t="s">
        <v>48</v>
      </c>
      <c r="B21" s="21" t="s">
        <v>49</v>
      </c>
      <c r="C21" s="24">
        <v>2230000</v>
      </c>
      <c r="D21" s="25">
        <f t="shared" si="4"/>
        <v>0</v>
      </c>
      <c r="E21" s="25">
        <v>2230000</v>
      </c>
      <c r="F21" s="25">
        <f t="shared" si="4"/>
        <v>0</v>
      </c>
      <c r="G21" s="25">
        <v>2230000</v>
      </c>
      <c r="H21" s="25">
        <f t="shared" si="5"/>
        <v>0</v>
      </c>
      <c r="I21" s="25">
        <v>2230000</v>
      </c>
      <c r="J21" s="25">
        <f t="shared" si="6"/>
        <v>0</v>
      </c>
      <c r="K21" s="25">
        <v>2230000</v>
      </c>
      <c r="L21" s="25">
        <f t="shared" si="6"/>
        <v>170000</v>
      </c>
      <c r="M21" s="25">
        <v>2400000</v>
      </c>
      <c r="N21" s="8"/>
    </row>
    <row r="22" spans="1:14" x14ac:dyDescent="0.2">
      <c r="A22" s="20" t="s">
        <v>50</v>
      </c>
      <c r="B22" s="21" t="s">
        <v>51</v>
      </c>
      <c r="C22" s="24">
        <v>9305000</v>
      </c>
      <c r="D22" s="25">
        <f t="shared" si="4"/>
        <v>0</v>
      </c>
      <c r="E22" s="25">
        <v>9305000</v>
      </c>
      <c r="F22" s="25">
        <f t="shared" si="4"/>
        <v>0</v>
      </c>
      <c r="G22" s="25">
        <v>9305000</v>
      </c>
      <c r="H22" s="25">
        <f t="shared" si="5"/>
        <v>0</v>
      </c>
      <c r="I22" s="25">
        <v>9305000</v>
      </c>
      <c r="J22" s="25">
        <f t="shared" si="6"/>
        <v>0</v>
      </c>
      <c r="K22" s="25">
        <v>9305000</v>
      </c>
      <c r="L22" s="25">
        <f t="shared" si="6"/>
        <v>-1705000</v>
      </c>
      <c r="M22" s="25">
        <v>7600000</v>
      </c>
      <c r="N22" s="8"/>
    </row>
    <row r="23" spans="1:14" x14ac:dyDescent="0.2">
      <c r="A23" s="20" t="s">
        <v>52</v>
      </c>
      <c r="B23" s="21" t="s">
        <v>53</v>
      </c>
      <c r="C23" s="26">
        <f>C24+C25</f>
        <v>2000000</v>
      </c>
      <c r="D23" s="27">
        <f t="shared" si="4"/>
        <v>0</v>
      </c>
      <c r="E23" s="27">
        <f>E24+E25</f>
        <v>2000000</v>
      </c>
      <c r="F23" s="27">
        <f t="shared" si="4"/>
        <v>0</v>
      </c>
      <c r="G23" s="27">
        <f>G24+G25</f>
        <v>2000000</v>
      </c>
      <c r="H23" s="27">
        <f t="shared" si="5"/>
        <v>0</v>
      </c>
      <c r="I23" s="27">
        <f>I24+I25</f>
        <v>2000000</v>
      </c>
      <c r="J23" s="27">
        <f t="shared" si="6"/>
        <v>0</v>
      </c>
      <c r="K23" s="27">
        <f>K24+K25</f>
        <v>2000000</v>
      </c>
      <c r="L23" s="27">
        <f t="shared" si="6"/>
        <v>600000</v>
      </c>
      <c r="M23" s="27">
        <f>M24+M25</f>
        <v>2600000</v>
      </c>
      <c r="N23" s="8"/>
    </row>
    <row r="24" spans="1:14" ht="25.5" x14ac:dyDescent="0.2">
      <c r="A24" s="20" t="s">
        <v>54</v>
      </c>
      <c r="B24" s="21" t="s">
        <v>55</v>
      </c>
      <c r="C24" s="24">
        <v>1975000</v>
      </c>
      <c r="D24" s="25">
        <f t="shared" si="4"/>
        <v>0</v>
      </c>
      <c r="E24" s="25">
        <v>1975000</v>
      </c>
      <c r="F24" s="25">
        <f t="shared" si="4"/>
        <v>0</v>
      </c>
      <c r="G24" s="25">
        <v>1975000</v>
      </c>
      <c r="H24" s="25">
        <f t="shared" si="5"/>
        <v>0</v>
      </c>
      <c r="I24" s="25">
        <v>1975000</v>
      </c>
      <c r="J24" s="25">
        <f t="shared" si="6"/>
        <v>0</v>
      </c>
      <c r="K24" s="25">
        <v>1975000</v>
      </c>
      <c r="L24" s="25">
        <f t="shared" si="6"/>
        <v>616000</v>
      </c>
      <c r="M24" s="25">
        <v>2591000</v>
      </c>
      <c r="N24" s="8"/>
    </row>
    <row r="25" spans="1:14" ht="38.25" x14ac:dyDescent="0.2">
      <c r="A25" s="20" t="s">
        <v>56</v>
      </c>
      <c r="B25" s="21" t="s">
        <v>57</v>
      </c>
      <c r="C25" s="24">
        <f>C26</f>
        <v>25000</v>
      </c>
      <c r="D25" s="25">
        <f t="shared" si="4"/>
        <v>0</v>
      </c>
      <c r="E25" s="25">
        <f>E26</f>
        <v>25000</v>
      </c>
      <c r="F25" s="25">
        <f t="shared" si="4"/>
        <v>0</v>
      </c>
      <c r="G25" s="25">
        <f>G26</f>
        <v>25000</v>
      </c>
      <c r="H25" s="25">
        <f t="shared" si="5"/>
        <v>0</v>
      </c>
      <c r="I25" s="25">
        <f>I26</f>
        <v>25000</v>
      </c>
      <c r="J25" s="25">
        <f t="shared" si="6"/>
        <v>0</v>
      </c>
      <c r="K25" s="25">
        <f>K26</f>
        <v>25000</v>
      </c>
      <c r="L25" s="25">
        <f t="shared" si="6"/>
        <v>-16000</v>
      </c>
      <c r="M25" s="25">
        <f>M26</f>
        <v>9000</v>
      </c>
      <c r="N25" s="8"/>
    </row>
    <row r="26" spans="1:14" ht="25.5" x14ac:dyDescent="0.2">
      <c r="A26" s="20" t="s">
        <v>58</v>
      </c>
      <c r="B26" s="21" t="s">
        <v>59</v>
      </c>
      <c r="C26" s="24">
        <v>25000</v>
      </c>
      <c r="D26" s="25">
        <f t="shared" si="4"/>
        <v>0</v>
      </c>
      <c r="E26" s="25">
        <v>25000</v>
      </c>
      <c r="F26" s="25">
        <f t="shared" si="4"/>
        <v>0</v>
      </c>
      <c r="G26" s="25">
        <v>25000</v>
      </c>
      <c r="H26" s="25">
        <f t="shared" si="5"/>
        <v>0</v>
      </c>
      <c r="I26" s="25">
        <v>25000</v>
      </c>
      <c r="J26" s="25">
        <f t="shared" si="6"/>
        <v>0</v>
      </c>
      <c r="K26" s="25">
        <v>25000</v>
      </c>
      <c r="L26" s="25">
        <f t="shared" si="6"/>
        <v>-16000</v>
      </c>
      <c r="M26" s="25">
        <v>9000</v>
      </c>
      <c r="N26" s="8"/>
    </row>
    <row r="27" spans="1:14" ht="38.25" x14ac:dyDescent="0.2">
      <c r="A27" s="20" t="s">
        <v>60</v>
      </c>
      <c r="B27" s="21" t="s">
        <v>61</v>
      </c>
      <c r="C27" s="26">
        <f>C29</f>
        <v>11800000</v>
      </c>
      <c r="D27" s="27">
        <f t="shared" si="4"/>
        <v>0</v>
      </c>
      <c r="E27" s="27">
        <f t="shared" ref="E27" si="7">E29</f>
        <v>11800000</v>
      </c>
      <c r="F27" s="27">
        <f t="shared" si="4"/>
        <v>0</v>
      </c>
      <c r="G27" s="27">
        <f t="shared" ref="G27:I27" si="8">G29</f>
        <v>11800000</v>
      </c>
      <c r="H27" s="27">
        <f t="shared" si="5"/>
        <v>240000</v>
      </c>
      <c r="I27" s="27">
        <f t="shared" si="8"/>
        <v>12040000</v>
      </c>
      <c r="J27" s="27">
        <f t="shared" si="6"/>
        <v>3800000</v>
      </c>
      <c r="K27" s="27">
        <f t="shared" ref="K27" si="9">K29</f>
        <v>15840000</v>
      </c>
      <c r="L27" s="27">
        <f t="shared" si="6"/>
        <v>1922000</v>
      </c>
      <c r="M27" s="27">
        <f>M29+M28</f>
        <v>17762000</v>
      </c>
      <c r="N27" s="8"/>
    </row>
    <row r="28" spans="1:14" ht="76.5" x14ac:dyDescent="0.2">
      <c r="A28" s="20" t="s">
        <v>62</v>
      </c>
      <c r="B28" s="21" t="s">
        <v>63</v>
      </c>
      <c r="C28" s="24">
        <v>0</v>
      </c>
      <c r="D28" s="25">
        <f t="shared" si="4"/>
        <v>0</v>
      </c>
      <c r="E28" s="25">
        <v>0</v>
      </c>
      <c r="F28" s="25">
        <f t="shared" si="4"/>
        <v>0</v>
      </c>
      <c r="G28" s="25">
        <v>0</v>
      </c>
      <c r="H28" s="25">
        <f t="shared" si="5"/>
        <v>0</v>
      </c>
      <c r="I28" s="25">
        <v>0</v>
      </c>
      <c r="J28" s="25">
        <f t="shared" si="6"/>
        <v>0</v>
      </c>
      <c r="K28" s="25">
        <v>0</v>
      </c>
      <c r="L28" s="25">
        <f t="shared" si="6"/>
        <v>151000</v>
      </c>
      <c r="M28" s="25">
        <v>151000</v>
      </c>
      <c r="N28" s="8"/>
    </row>
    <row r="29" spans="1:14" ht="76.5" x14ac:dyDescent="0.2">
      <c r="A29" s="20" t="s">
        <v>64</v>
      </c>
      <c r="B29" s="21" t="s">
        <v>65</v>
      </c>
      <c r="C29" s="24">
        <v>11800000</v>
      </c>
      <c r="D29" s="25">
        <f t="shared" si="4"/>
        <v>0</v>
      </c>
      <c r="E29" s="25">
        <v>11800000</v>
      </c>
      <c r="F29" s="25">
        <f t="shared" si="4"/>
        <v>0</v>
      </c>
      <c r="G29" s="25">
        <v>11800000</v>
      </c>
      <c r="H29" s="25">
        <f t="shared" si="5"/>
        <v>240000</v>
      </c>
      <c r="I29" s="25">
        <v>12040000</v>
      </c>
      <c r="J29" s="25">
        <f t="shared" si="6"/>
        <v>3800000</v>
      </c>
      <c r="K29" s="25">
        <v>15840000</v>
      </c>
      <c r="L29" s="25">
        <f t="shared" si="6"/>
        <v>1771000</v>
      </c>
      <c r="M29" s="25">
        <v>17611000</v>
      </c>
      <c r="N29" s="8"/>
    </row>
    <row r="30" spans="1:14" ht="25.5" x14ac:dyDescent="0.2">
      <c r="A30" s="20" t="s">
        <v>66</v>
      </c>
      <c r="B30" s="21" t="s">
        <v>67</v>
      </c>
      <c r="C30" s="26">
        <f>C31</f>
        <v>150000</v>
      </c>
      <c r="D30" s="27">
        <f t="shared" si="4"/>
        <v>0</v>
      </c>
      <c r="E30" s="27">
        <f t="shared" ref="E30" si="10">E31</f>
        <v>150000</v>
      </c>
      <c r="F30" s="27">
        <f t="shared" si="4"/>
        <v>0</v>
      </c>
      <c r="G30" s="27">
        <f t="shared" ref="G30" si="11">G31</f>
        <v>150000</v>
      </c>
      <c r="H30" s="27">
        <f t="shared" si="5"/>
        <v>0</v>
      </c>
      <c r="I30" s="27">
        <f t="shared" ref="I30" si="12">I31</f>
        <v>150000</v>
      </c>
      <c r="J30" s="27">
        <f t="shared" si="6"/>
        <v>50000</v>
      </c>
      <c r="K30" s="27">
        <f t="shared" ref="K30" si="13">K31</f>
        <v>200000</v>
      </c>
      <c r="L30" s="27">
        <f t="shared" si="6"/>
        <v>0</v>
      </c>
      <c r="M30" s="27">
        <f t="shared" ref="M30" si="14">M31</f>
        <v>200000</v>
      </c>
      <c r="N30" s="8"/>
    </row>
    <row r="31" spans="1:14" ht="25.5" x14ac:dyDescent="0.2">
      <c r="A31" s="20" t="s">
        <v>68</v>
      </c>
      <c r="B31" s="21" t="s">
        <v>69</v>
      </c>
      <c r="C31" s="24">
        <v>150000</v>
      </c>
      <c r="D31" s="25">
        <f t="shared" si="4"/>
        <v>0</v>
      </c>
      <c r="E31" s="25">
        <v>150000</v>
      </c>
      <c r="F31" s="25">
        <f t="shared" si="4"/>
        <v>0</v>
      </c>
      <c r="G31" s="25">
        <v>150000</v>
      </c>
      <c r="H31" s="25">
        <f t="shared" si="5"/>
        <v>0</v>
      </c>
      <c r="I31" s="25">
        <v>150000</v>
      </c>
      <c r="J31" s="25">
        <f t="shared" si="6"/>
        <v>50000</v>
      </c>
      <c r="K31" s="25">
        <v>200000</v>
      </c>
      <c r="L31" s="25">
        <f t="shared" si="6"/>
        <v>0</v>
      </c>
      <c r="M31" s="25">
        <v>200000</v>
      </c>
      <c r="N31" s="8"/>
    </row>
    <row r="32" spans="1:14" ht="25.5" x14ac:dyDescent="0.2">
      <c r="A32" s="20" t="s">
        <v>70</v>
      </c>
      <c r="B32" s="21" t="s">
        <v>71</v>
      </c>
      <c r="C32" s="26">
        <f>C33+C34</f>
        <v>3800000</v>
      </c>
      <c r="D32" s="27">
        <f t="shared" si="4"/>
        <v>0</v>
      </c>
      <c r="E32" s="27">
        <f t="shared" ref="E32" si="15">E33+E34</f>
        <v>3800000</v>
      </c>
      <c r="F32" s="27">
        <f t="shared" si="4"/>
        <v>0</v>
      </c>
      <c r="G32" s="27">
        <f t="shared" ref="G32" si="16">G33+G34</f>
        <v>3800000</v>
      </c>
      <c r="H32" s="27">
        <f t="shared" si="5"/>
        <v>0</v>
      </c>
      <c r="I32" s="27">
        <f t="shared" ref="I32" si="17">I33+I34</f>
        <v>3800000</v>
      </c>
      <c r="J32" s="27">
        <f t="shared" ref="J32:L42" si="18">K32-I32</f>
        <v>91040</v>
      </c>
      <c r="K32" s="27">
        <f t="shared" ref="K32" si="19">K33+K34</f>
        <v>3891040</v>
      </c>
      <c r="L32" s="27">
        <f t="shared" si="18"/>
        <v>208960</v>
      </c>
      <c r="M32" s="27">
        <f t="shared" ref="M32" si="20">M33+M34</f>
        <v>4100000</v>
      </c>
      <c r="N32" s="8"/>
    </row>
    <row r="33" spans="1:14" ht="38.25" x14ac:dyDescent="0.2">
      <c r="A33" s="20" t="s">
        <v>72</v>
      </c>
      <c r="B33" s="21" t="s">
        <v>73</v>
      </c>
      <c r="C33" s="24">
        <v>1600000</v>
      </c>
      <c r="D33" s="25">
        <f t="shared" si="4"/>
        <v>0</v>
      </c>
      <c r="E33" s="25">
        <v>1600000</v>
      </c>
      <c r="F33" s="25">
        <f t="shared" si="4"/>
        <v>0</v>
      </c>
      <c r="G33" s="25">
        <v>1600000</v>
      </c>
      <c r="H33" s="25">
        <f t="shared" si="5"/>
        <v>0</v>
      </c>
      <c r="I33" s="25">
        <v>1600000</v>
      </c>
      <c r="J33" s="25">
        <f t="shared" si="18"/>
        <v>91040</v>
      </c>
      <c r="K33" s="25">
        <v>1691040</v>
      </c>
      <c r="L33" s="25">
        <f t="shared" si="18"/>
        <v>108960</v>
      </c>
      <c r="M33" s="25">
        <v>1800000</v>
      </c>
      <c r="N33" s="8"/>
    </row>
    <row r="34" spans="1:14" ht="25.5" x14ac:dyDescent="0.2">
      <c r="A34" s="20" t="s">
        <v>74</v>
      </c>
      <c r="B34" s="21" t="s">
        <v>75</v>
      </c>
      <c r="C34" s="24">
        <v>2200000</v>
      </c>
      <c r="D34" s="25">
        <f t="shared" si="4"/>
        <v>0</v>
      </c>
      <c r="E34" s="25">
        <v>2200000</v>
      </c>
      <c r="F34" s="25">
        <f t="shared" si="4"/>
        <v>0</v>
      </c>
      <c r="G34" s="25">
        <v>2200000</v>
      </c>
      <c r="H34" s="25">
        <f t="shared" si="5"/>
        <v>0</v>
      </c>
      <c r="I34" s="25">
        <v>2200000</v>
      </c>
      <c r="J34" s="25">
        <f t="shared" si="18"/>
        <v>0</v>
      </c>
      <c r="K34" s="25">
        <v>2200000</v>
      </c>
      <c r="L34" s="25">
        <f t="shared" si="18"/>
        <v>100000</v>
      </c>
      <c r="M34" s="25">
        <v>2300000</v>
      </c>
      <c r="N34" s="8"/>
    </row>
    <row r="35" spans="1:14" ht="25.5" x14ac:dyDescent="0.2">
      <c r="A35" s="20" t="s">
        <v>76</v>
      </c>
      <c r="B35" s="21" t="s">
        <v>77</v>
      </c>
      <c r="C35" s="26">
        <v>0</v>
      </c>
      <c r="D35" s="27">
        <f t="shared" si="4"/>
        <v>0</v>
      </c>
      <c r="E35" s="27">
        <v>0</v>
      </c>
      <c r="F35" s="27">
        <f t="shared" si="4"/>
        <v>0</v>
      </c>
      <c r="G35" s="27">
        <v>0</v>
      </c>
      <c r="H35" s="27">
        <f t="shared" si="5"/>
        <v>0</v>
      </c>
      <c r="I35" s="27">
        <v>0</v>
      </c>
      <c r="J35" s="27">
        <f t="shared" si="18"/>
        <v>2255000</v>
      </c>
      <c r="K35" s="27">
        <f>K36+K37</f>
        <v>2255000</v>
      </c>
      <c r="L35" s="27">
        <f t="shared" si="18"/>
        <v>3552000</v>
      </c>
      <c r="M35" s="27">
        <f>M36+M37</f>
        <v>5807000</v>
      </c>
      <c r="N35" s="8"/>
    </row>
    <row r="36" spans="1:14" ht="76.5" x14ac:dyDescent="0.2">
      <c r="A36" s="20" t="s">
        <v>78</v>
      </c>
      <c r="B36" s="21" t="s">
        <v>79</v>
      </c>
      <c r="C36" s="24">
        <v>0</v>
      </c>
      <c r="D36" s="25">
        <f t="shared" si="4"/>
        <v>0</v>
      </c>
      <c r="E36" s="25">
        <v>0</v>
      </c>
      <c r="F36" s="25">
        <f t="shared" si="4"/>
        <v>0</v>
      </c>
      <c r="G36" s="25">
        <v>0</v>
      </c>
      <c r="H36" s="25">
        <f t="shared" si="5"/>
        <v>0</v>
      </c>
      <c r="I36" s="25">
        <v>0</v>
      </c>
      <c r="J36" s="25">
        <f t="shared" si="18"/>
        <v>1055000</v>
      </c>
      <c r="K36" s="25">
        <v>1055000</v>
      </c>
      <c r="L36" s="25">
        <f t="shared" si="18"/>
        <v>645000</v>
      </c>
      <c r="M36" s="25">
        <v>1700000</v>
      </c>
      <c r="N36" s="8"/>
    </row>
    <row r="37" spans="1:14" ht="25.5" x14ac:dyDescent="0.2">
      <c r="A37" s="20" t="s">
        <v>80</v>
      </c>
      <c r="B37" s="21" t="s">
        <v>81</v>
      </c>
      <c r="C37" s="24">
        <v>0</v>
      </c>
      <c r="D37" s="25">
        <f t="shared" si="4"/>
        <v>0</v>
      </c>
      <c r="E37" s="25">
        <v>0</v>
      </c>
      <c r="F37" s="25">
        <f t="shared" si="4"/>
        <v>0</v>
      </c>
      <c r="G37" s="25">
        <v>0</v>
      </c>
      <c r="H37" s="25">
        <f t="shared" si="5"/>
        <v>0</v>
      </c>
      <c r="I37" s="25">
        <v>0</v>
      </c>
      <c r="J37" s="25">
        <f t="shared" si="18"/>
        <v>1200000</v>
      </c>
      <c r="K37" s="25">
        <v>1200000</v>
      </c>
      <c r="L37" s="25">
        <f t="shared" si="18"/>
        <v>2907000</v>
      </c>
      <c r="M37" s="25">
        <v>4107000</v>
      </c>
      <c r="N37" s="8"/>
    </row>
    <row r="38" spans="1:14" x14ac:dyDescent="0.2">
      <c r="A38" s="20" t="s">
        <v>82</v>
      </c>
      <c r="B38" s="21" t="s">
        <v>83</v>
      </c>
      <c r="C38" s="26">
        <v>170000</v>
      </c>
      <c r="D38" s="27">
        <f t="shared" si="4"/>
        <v>0</v>
      </c>
      <c r="E38" s="27">
        <v>170000</v>
      </c>
      <c r="F38" s="27">
        <f t="shared" si="4"/>
        <v>0</v>
      </c>
      <c r="G38" s="27">
        <v>170000</v>
      </c>
      <c r="H38" s="27">
        <f t="shared" si="5"/>
        <v>0</v>
      </c>
      <c r="I38" s="27">
        <v>170000</v>
      </c>
      <c r="J38" s="27">
        <f t="shared" si="18"/>
        <v>330000</v>
      </c>
      <c r="K38" s="27">
        <v>500000</v>
      </c>
      <c r="L38" s="27">
        <f t="shared" si="18"/>
        <v>1500000</v>
      </c>
      <c r="M38" s="27">
        <v>2000000</v>
      </c>
      <c r="N38" s="8"/>
    </row>
    <row r="39" spans="1:14" x14ac:dyDescent="0.2">
      <c r="A39" s="20" t="s">
        <v>84</v>
      </c>
      <c r="B39" s="21" t="s">
        <v>85</v>
      </c>
      <c r="C39" s="26">
        <f>C41</f>
        <v>90000</v>
      </c>
      <c r="D39" s="27">
        <f t="shared" si="4"/>
        <v>0</v>
      </c>
      <c r="E39" s="27">
        <f t="shared" ref="E39" si="21">E41</f>
        <v>90000</v>
      </c>
      <c r="F39" s="27">
        <f t="shared" si="4"/>
        <v>0</v>
      </c>
      <c r="G39" s="27">
        <f t="shared" ref="G39:I39" si="22">G41</f>
        <v>90000</v>
      </c>
      <c r="H39" s="27">
        <f t="shared" si="5"/>
        <v>0</v>
      </c>
      <c r="I39" s="27">
        <f t="shared" si="22"/>
        <v>90000</v>
      </c>
      <c r="J39" s="27">
        <f t="shared" si="18"/>
        <v>2000</v>
      </c>
      <c r="K39" s="27">
        <f t="shared" ref="K39:M39" si="23">K41</f>
        <v>92000</v>
      </c>
      <c r="L39" s="27">
        <f t="shared" si="18"/>
        <v>0</v>
      </c>
      <c r="M39" s="27">
        <f t="shared" si="23"/>
        <v>92000</v>
      </c>
      <c r="N39" s="8"/>
    </row>
    <row r="40" spans="1:14" x14ac:dyDescent="0.2">
      <c r="A40" s="20" t="s">
        <v>86</v>
      </c>
      <c r="B40" s="21" t="s">
        <v>87</v>
      </c>
      <c r="C40" s="24">
        <v>0</v>
      </c>
      <c r="D40" s="25">
        <f t="shared" si="4"/>
        <v>0</v>
      </c>
      <c r="E40" s="25">
        <v>0</v>
      </c>
      <c r="F40" s="25">
        <f t="shared" si="4"/>
        <v>0</v>
      </c>
      <c r="G40" s="25">
        <v>0</v>
      </c>
      <c r="H40" s="25">
        <f t="shared" si="5"/>
        <v>0</v>
      </c>
      <c r="I40" s="25">
        <v>0</v>
      </c>
      <c r="J40" s="25">
        <f t="shared" si="18"/>
        <v>0</v>
      </c>
      <c r="K40" s="25">
        <v>0</v>
      </c>
      <c r="L40" s="25">
        <f t="shared" si="18"/>
        <v>0</v>
      </c>
      <c r="M40" s="25">
        <v>0</v>
      </c>
      <c r="N40" s="8"/>
    </row>
    <row r="41" spans="1:14" x14ac:dyDescent="0.2">
      <c r="A41" s="20" t="s">
        <v>88</v>
      </c>
      <c r="B41" s="21" t="s">
        <v>89</v>
      </c>
      <c r="C41" s="24">
        <v>90000</v>
      </c>
      <c r="D41" s="25">
        <f t="shared" si="4"/>
        <v>0</v>
      </c>
      <c r="E41" s="25">
        <v>90000</v>
      </c>
      <c r="F41" s="25">
        <f t="shared" si="4"/>
        <v>0</v>
      </c>
      <c r="G41" s="25">
        <v>90000</v>
      </c>
      <c r="H41" s="25">
        <f t="shared" si="5"/>
        <v>0</v>
      </c>
      <c r="I41" s="25">
        <v>90000</v>
      </c>
      <c r="J41" s="25">
        <f t="shared" si="18"/>
        <v>2000</v>
      </c>
      <c r="K41" s="25">
        <v>92000</v>
      </c>
      <c r="L41" s="25">
        <f t="shared" si="18"/>
        <v>0</v>
      </c>
      <c r="M41" s="25">
        <v>92000</v>
      </c>
      <c r="N41" s="8"/>
    </row>
    <row r="42" spans="1:14" s="19" customFormat="1" x14ac:dyDescent="0.2">
      <c r="A42" s="14" t="s">
        <v>90</v>
      </c>
      <c r="B42" s="15" t="s">
        <v>91</v>
      </c>
      <c r="C42" s="26">
        <f>C43</f>
        <v>703096410.13</v>
      </c>
      <c r="D42" s="27">
        <f t="shared" si="4"/>
        <v>5383209.5099999905</v>
      </c>
      <c r="E42" s="27">
        <f t="shared" ref="E42" si="24">E43</f>
        <v>708479619.63999999</v>
      </c>
      <c r="F42" s="27">
        <f t="shared" si="4"/>
        <v>-210797132.44999993</v>
      </c>
      <c r="G42" s="27">
        <f t="shared" ref="G42" si="25">G43</f>
        <v>497682487.19000006</v>
      </c>
      <c r="H42" s="27">
        <f t="shared" si="5"/>
        <v>1640271.189999938</v>
      </c>
      <c r="I42" s="27">
        <f t="shared" ref="I42" si="26">I43</f>
        <v>499322758.38</v>
      </c>
      <c r="J42" s="27">
        <f t="shared" si="18"/>
        <v>22288691.00000006</v>
      </c>
      <c r="K42" s="27">
        <f t="shared" ref="K42" si="27">K43</f>
        <v>521611449.38000005</v>
      </c>
      <c r="L42" s="27">
        <f t="shared" si="18"/>
        <v>28011711.939999878</v>
      </c>
      <c r="M42" s="27">
        <f t="shared" ref="M42" si="28">M43</f>
        <v>549623161.31999993</v>
      </c>
      <c r="N42" s="18"/>
    </row>
    <row r="43" spans="1:14" ht="38.25" x14ac:dyDescent="0.2">
      <c r="A43" s="20" t="s">
        <v>92</v>
      </c>
      <c r="B43" s="21" t="s">
        <v>93</v>
      </c>
      <c r="C43" s="24">
        <v>703096410.13</v>
      </c>
      <c r="D43" s="25">
        <f t="shared" si="4"/>
        <v>5383209.5099999905</v>
      </c>
      <c r="E43" s="25">
        <v>708479619.63999999</v>
      </c>
      <c r="F43" s="25">
        <f t="shared" ref="F43:M43" si="29">F44+F47+F56+F67</f>
        <v>-210797132.45000002</v>
      </c>
      <c r="G43" s="25">
        <f t="shared" si="29"/>
        <v>497682487.19000006</v>
      </c>
      <c r="H43" s="25">
        <f t="shared" si="29"/>
        <v>1640271.1899999976</v>
      </c>
      <c r="I43" s="25">
        <f t="shared" si="29"/>
        <v>499322758.38</v>
      </c>
      <c r="J43" s="25">
        <f t="shared" si="29"/>
        <v>22288691.00000003</v>
      </c>
      <c r="K43" s="25">
        <f t="shared" si="29"/>
        <v>521611449.38000005</v>
      </c>
      <c r="L43" s="25">
        <f t="shared" si="29"/>
        <v>28011711.939999972</v>
      </c>
      <c r="M43" s="25">
        <f t="shared" si="29"/>
        <v>549623161.31999993</v>
      </c>
      <c r="N43" s="8"/>
    </row>
    <row r="44" spans="1:14" ht="25.5" x14ac:dyDescent="0.2">
      <c r="A44" s="20" t="s">
        <v>94</v>
      </c>
      <c r="B44" s="21" t="s">
        <v>95</v>
      </c>
      <c r="C44" s="24">
        <f>C45+C46</f>
        <v>42497000</v>
      </c>
      <c r="D44" s="25">
        <f t="shared" si="4"/>
        <v>0</v>
      </c>
      <c r="E44" s="25">
        <f t="shared" ref="E44" si="30">E45+E46</f>
        <v>42497000</v>
      </c>
      <c r="F44" s="25">
        <f t="shared" ref="F44:F46" si="31">G44-E44</f>
        <v>0</v>
      </c>
      <c r="G44" s="25">
        <f t="shared" ref="G44" si="32">G45+G46</f>
        <v>42497000</v>
      </c>
      <c r="H44" s="25">
        <f t="shared" ref="H44:H46" si="33">I44-G44</f>
        <v>0</v>
      </c>
      <c r="I44" s="25">
        <f t="shared" ref="I44" si="34">I45+I46</f>
        <v>42497000</v>
      </c>
      <c r="J44" s="25">
        <f t="shared" ref="J44:L46" si="35">K44-I44</f>
        <v>15000000</v>
      </c>
      <c r="K44" s="25">
        <f t="shared" ref="K44" si="36">K45+K46</f>
        <v>57497000</v>
      </c>
      <c r="L44" s="25">
        <f t="shared" si="35"/>
        <v>7116969.299999997</v>
      </c>
      <c r="M44" s="25">
        <f t="shared" ref="M44" si="37">M45+M46</f>
        <v>64613969.299999997</v>
      </c>
      <c r="N44" s="8"/>
    </row>
    <row r="45" spans="1:14" ht="38.25" x14ac:dyDescent="0.2">
      <c r="A45" s="20" t="s">
        <v>96</v>
      </c>
      <c r="B45" s="21" t="s">
        <v>97</v>
      </c>
      <c r="C45" s="24">
        <v>0</v>
      </c>
      <c r="D45" s="25">
        <f t="shared" si="4"/>
        <v>0</v>
      </c>
      <c r="E45" s="25">
        <v>0</v>
      </c>
      <c r="F45" s="25">
        <f t="shared" si="31"/>
        <v>0</v>
      </c>
      <c r="G45" s="25">
        <v>0</v>
      </c>
      <c r="H45" s="25">
        <f t="shared" si="33"/>
        <v>0</v>
      </c>
      <c r="I45" s="25">
        <v>0</v>
      </c>
      <c r="J45" s="25">
        <f t="shared" si="35"/>
        <v>0</v>
      </c>
      <c r="K45" s="25">
        <v>0</v>
      </c>
      <c r="L45" s="25">
        <f t="shared" si="35"/>
        <v>2319500</v>
      </c>
      <c r="M45" s="25">
        <v>2319500</v>
      </c>
      <c r="N45" s="8"/>
    </row>
    <row r="46" spans="1:14" x14ac:dyDescent="0.2">
      <c r="A46" s="20" t="s">
        <v>98</v>
      </c>
      <c r="B46" s="21" t="s">
        <v>99</v>
      </c>
      <c r="C46" s="24">
        <v>42497000</v>
      </c>
      <c r="D46" s="25">
        <f t="shared" si="4"/>
        <v>0</v>
      </c>
      <c r="E46" s="25">
        <v>42497000</v>
      </c>
      <c r="F46" s="25">
        <f t="shared" si="31"/>
        <v>0</v>
      </c>
      <c r="G46" s="25">
        <v>42497000</v>
      </c>
      <c r="H46" s="25">
        <f t="shared" si="33"/>
        <v>0</v>
      </c>
      <c r="I46" s="25">
        <v>42497000</v>
      </c>
      <c r="J46" s="25">
        <f t="shared" si="35"/>
        <v>15000000</v>
      </c>
      <c r="K46" s="25">
        <v>57497000</v>
      </c>
      <c r="L46" s="25">
        <f t="shared" si="35"/>
        <v>4797469.299999997</v>
      </c>
      <c r="M46" s="25">
        <v>62294469.299999997</v>
      </c>
      <c r="N46" s="8"/>
    </row>
    <row r="47" spans="1:14" ht="25.5" x14ac:dyDescent="0.2">
      <c r="A47" s="20" t="s">
        <v>100</v>
      </c>
      <c r="B47" s="21" t="s">
        <v>101</v>
      </c>
      <c r="C47" s="24">
        <f>C48+C49+C50+C51+C52+C53+C54+C55</f>
        <v>381295163.06</v>
      </c>
      <c r="D47" s="25">
        <f t="shared" si="4"/>
        <v>6000000.9100000262</v>
      </c>
      <c r="E47" s="25">
        <f t="shared" ref="E47:M47" si="38">E48+E49+E50+E51+E52+E53+E54+E55</f>
        <v>387295163.97000003</v>
      </c>
      <c r="F47" s="25">
        <f t="shared" si="38"/>
        <v>-211649216.35000002</v>
      </c>
      <c r="G47" s="25">
        <f t="shared" si="38"/>
        <v>175645947.62</v>
      </c>
      <c r="H47" s="25">
        <f t="shared" si="38"/>
        <v>1270775.0600000024</v>
      </c>
      <c r="I47" s="25">
        <f t="shared" si="38"/>
        <v>176916722.68000001</v>
      </c>
      <c r="J47" s="25">
        <f t="shared" si="38"/>
        <v>0</v>
      </c>
      <c r="K47" s="25">
        <f t="shared" si="38"/>
        <v>176916722.68000001</v>
      </c>
      <c r="L47" s="25">
        <f t="shared" si="38"/>
        <v>23890706.860000003</v>
      </c>
      <c r="M47" s="25">
        <f t="shared" si="38"/>
        <v>200807429.53999999</v>
      </c>
      <c r="N47" s="8"/>
    </row>
    <row r="48" spans="1:14" ht="51" x14ac:dyDescent="0.2">
      <c r="A48" s="20" t="s">
        <v>102</v>
      </c>
      <c r="B48" s="21" t="s">
        <v>103</v>
      </c>
      <c r="C48" s="24">
        <v>2193801.16</v>
      </c>
      <c r="D48" s="25">
        <f t="shared" si="4"/>
        <v>0</v>
      </c>
      <c r="E48" s="25">
        <v>2193801.16</v>
      </c>
      <c r="F48" s="25">
        <f t="shared" si="4"/>
        <v>0</v>
      </c>
      <c r="G48" s="25">
        <v>2193801.16</v>
      </c>
      <c r="H48" s="25">
        <f t="shared" ref="H48:H69" si="39">I48-G48</f>
        <v>0</v>
      </c>
      <c r="I48" s="25">
        <v>2193801.16</v>
      </c>
      <c r="J48" s="25">
        <f t="shared" ref="J48:L63" si="40">K48-I48</f>
        <v>0</v>
      </c>
      <c r="K48" s="25">
        <v>2193801.16</v>
      </c>
      <c r="L48" s="25">
        <f t="shared" si="40"/>
        <v>0</v>
      </c>
      <c r="M48" s="25">
        <v>2193801.16</v>
      </c>
      <c r="N48" s="8"/>
    </row>
    <row r="49" spans="1:14" ht="38.25" x14ac:dyDescent="0.2">
      <c r="A49" s="20" t="s">
        <v>104</v>
      </c>
      <c r="B49" s="21" t="s">
        <v>105</v>
      </c>
      <c r="C49" s="24">
        <v>29715102.039999999</v>
      </c>
      <c r="D49" s="25">
        <f t="shared" si="4"/>
        <v>0.96000000089406967</v>
      </c>
      <c r="E49" s="25">
        <v>29715103</v>
      </c>
      <c r="F49" s="25">
        <f t="shared" si="4"/>
        <v>21408883.170000002</v>
      </c>
      <c r="G49" s="25">
        <v>51123986.170000002</v>
      </c>
      <c r="H49" s="25">
        <f t="shared" si="39"/>
        <v>0</v>
      </c>
      <c r="I49" s="25">
        <v>51123986.170000002</v>
      </c>
      <c r="J49" s="25">
        <f t="shared" si="40"/>
        <v>0</v>
      </c>
      <c r="K49" s="25">
        <v>51123986.170000002</v>
      </c>
      <c r="L49" s="25">
        <f t="shared" si="40"/>
        <v>0</v>
      </c>
      <c r="M49" s="25">
        <v>51123986.170000002</v>
      </c>
      <c r="N49" s="8"/>
    </row>
    <row r="50" spans="1:14" ht="51" x14ac:dyDescent="0.2">
      <c r="A50" s="20" t="s">
        <v>106</v>
      </c>
      <c r="B50" s="21" t="s">
        <v>107</v>
      </c>
      <c r="C50" s="24">
        <v>1953925.62</v>
      </c>
      <c r="D50" s="25">
        <f t="shared" si="4"/>
        <v>0</v>
      </c>
      <c r="E50" s="25">
        <v>1953925.62</v>
      </c>
      <c r="F50" s="25">
        <f t="shared" si="4"/>
        <v>0</v>
      </c>
      <c r="G50" s="25">
        <v>1953925.62</v>
      </c>
      <c r="H50" s="25">
        <f t="shared" si="39"/>
        <v>0</v>
      </c>
      <c r="I50" s="25">
        <v>1953925.62</v>
      </c>
      <c r="J50" s="25">
        <f t="shared" si="40"/>
        <v>0</v>
      </c>
      <c r="K50" s="25">
        <v>1953925.62</v>
      </c>
      <c r="L50" s="25">
        <f t="shared" si="40"/>
        <v>0</v>
      </c>
      <c r="M50" s="25">
        <v>1953925.62</v>
      </c>
      <c r="N50" s="8"/>
    </row>
    <row r="51" spans="1:14" ht="25.5" x14ac:dyDescent="0.2">
      <c r="A51" s="20" t="s">
        <v>108</v>
      </c>
      <c r="B51" s="21" t="s">
        <v>109</v>
      </c>
      <c r="C51" s="24">
        <v>0</v>
      </c>
      <c r="D51" s="25">
        <f t="shared" si="4"/>
        <v>34887783.200000003</v>
      </c>
      <c r="E51" s="25">
        <v>34887783.200000003</v>
      </c>
      <c r="F51" s="25">
        <f t="shared" si="4"/>
        <v>0</v>
      </c>
      <c r="G51" s="25">
        <v>34887783.200000003</v>
      </c>
      <c r="H51" s="25">
        <f t="shared" si="39"/>
        <v>0</v>
      </c>
      <c r="I51" s="25">
        <v>34887783.200000003</v>
      </c>
      <c r="J51" s="25">
        <f t="shared" si="40"/>
        <v>0</v>
      </c>
      <c r="K51" s="25">
        <v>34887783.200000003</v>
      </c>
      <c r="L51" s="25">
        <f t="shared" si="40"/>
        <v>-15940715.480000004</v>
      </c>
      <c r="M51" s="25">
        <v>18947067.719999999</v>
      </c>
      <c r="N51" s="8"/>
    </row>
    <row r="52" spans="1:14" ht="25.5" x14ac:dyDescent="0.2">
      <c r="A52" s="20" t="s">
        <v>110</v>
      </c>
      <c r="B52" s="21" t="s">
        <v>111</v>
      </c>
      <c r="C52" s="24">
        <v>34887783.200000003</v>
      </c>
      <c r="D52" s="25">
        <f t="shared" si="4"/>
        <v>-34887783.200000003</v>
      </c>
      <c r="E52" s="25">
        <v>0</v>
      </c>
      <c r="F52" s="25">
        <f t="shared" si="4"/>
        <v>1273913.69</v>
      </c>
      <c r="G52" s="25">
        <v>1273913.69</v>
      </c>
      <c r="H52" s="25">
        <f t="shared" si="39"/>
        <v>0</v>
      </c>
      <c r="I52" s="25">
        <v>1273913.69</v>
      </c>
      <c r="J52" s="25">
        <f t="shared" si="40"/>
        <v>0</v>
      </c>
      <c r="K52" s="25">
        <v>1273913.69</v>
      </c>
      <c r="L52" s="25">
        <f t="shared" si="40"/>
        <v>0</v>
      </c>
      <c r="M52" s="25">
        <v>1273913.69</v>
      </c>
      <c r="N52" s="8"/>
    </row>
    <row r="53" spans="1:14" ht="38.25" x14ac:dyDescent="0.2">
      <c r="A53" s="20" t="s">
        <v>112</v>
      </c>
      <c r="B53" s="21" t="s">
        <v>113</v>
      </c>
      <c r="C53" s="24">
        <v>6975096.0099999998</v>
      </c>
      <c r="D53" s="25">
        <f t="shared" si="4"/>
        <v>0</v>
      </c>
      <c r="E53" s="25">
        <v>6975096.0099999998</v>
      </c>
      <c r="F53" s="25">
        <f t="shared" si="4"/>
        <v>0</v>
      </c>
      <c r="G53" s="25">
        <v>6975096.0099999998</v>
      </c>
      <c r="H53" s="25">
        <f t="shared" si="39"/>
        <v>0</v>
      </c>
      <c r="I53" s="25">
        <v>6975096.0099999998</v>
      </c>
      <c r="J53" s="25">
        <f t="shared" si="40"/>
        <v>0</v>
      </c>
      <c r="K53" s="25">
        <v>6975096.0099999998</v>
      </c>
      <c r="L53" s="25">
        <f t="shared" si="40"/>
        <v>0</v>
      </c>
      <c r="M53" s="25">
        <v>6975096.0099999998</v>
      </c>
      <c r="N53" s="8"/>
    </row>
    <row r="54" spans="1:14" ht="38.25" x14ac:dyDescent="0.2">
      <c r="A54" s="20" t="s">
        <v>114</v>
      </c>
      <c r="B54" s="21" t="s">
        <v>115</v>
      </c>
      <c r="C54" s="24">
        <v>0</v>
      </c>
      <c r="D54" s="25">
        <f t="shared" si="4"/>
        <v>0</v>
      </c>
      <c r="E54" s="25">
        <v>0</v>
      </c>
      <c r="F54" s="25">
        <f t="shared" si="4"/>
        <v>0</v>
      </c>
      <c r="G54" s="25">
        <v>0</v>
      </c>
      <c r="H54" s="25">
        <f t="shared" si="39"/>
        <v>1625400</v>
      </c>
      <c r="I54" s="25">
        <v>1625400</v>
      </c>
      <c r="J54" s="25">
        <f t="shared" si="40"/>
        <v>0</v>
      </c>
      <c r="K54" s="25">
        <v>1625400</v>
      </c>
      <c r="L54" s="25">
        <f t="shared" si="40"/>
        <v>-1193733.3400000001</v>
      </c>
      <c r="M54" s="25">
        <v>431666.66</v>
      </c>
      <c r="N54" s="8"/>
    </row>
    <row r="55" spans="1:14" x14ac:dyDescent="0.2">
      <c r="A55" s="20" t="s">
        <v>116</v>
      </c>
      <c r="B55" s="21" t="s">
        <v>117</v>
      </c>
      <c r="C55" s="24">
        <v>305569455.02999997</v>
      </c>
      <c r="D55" s="25">
        <f t="shared" si="4"/>
        <v>5999999.9500000477</v>
      </c>
      <c r="E55" s="25">
        <v>311569454.98000002</v>
      </c>
      <c r="F55" s="25">
        <f t="shared" si="4"/>
        <v>-234332013.21000004</v>
      </c>
      <c r="G55" s="25">
        <v>77237441.769999996</v>
      </c>
      <c r="H55" s="25">
        <f t="shared" si="39"/>
        <v>-354624.93999999762</v>
      </c>
      <c r="I55" s="25">
        <v>76882816.829999998</v>
      </c>
      <c r="J55" s="25">
        <f t="shared" si="40"/>
        <v>0</v>
      </c>
      <c r="K55" s="25">
        <v>76882816.829999998</v>
      </c>
      <c r="L55" s="25">
        <f t="shared" si="40"/>
        <v>41025155.680000007</v>
      </c>
      <c r="M55" s="25">
        <v>117907972.51000001</v>
      </c>
      <c r="N55" s="8"/>
    </row>
    <row r="56" spans="1:14" ht="25.5" x14ac:dyDescent="0.2">
      <c r="A56" s="20" t="s">
        <v>118</v>
      </c>
      <c r="B56" s="21" t="s">
        <v>119</v>
      </c>
      <c r="C56" s="24">
        <f>C57+C58+C59+C60+C61+C62+C63+C64+C65+C66</f>
        <v>262830647.07000002</v>
      </c>
      <c r="D56" s="25">
        <f t="shared" si="4"/>
        <v>-616791.40000000596</v>
      </c>
      <c r="E56" s="25">
        <f t="shared" ref="E56" si="41">E57+E58+E59+E60+E61+E62+E63+E64+E65+E66</f>
        <v>262213855.67000002</v>
      </c>
      <c r="F56" s="25">
        <f t="shared" si="4"/>
        <v>852083.90000000596</v>
      </c>
      <c r="G56" s="25">
        <f t="shared" ref="G56" si="42">G57+G58+G59+G60+G61+G62+G63+G64+G65+G66</f>
        <v>263065939.57000002</v>
      </c>
      <c r="H56" s="25">
        <f t="shared" si="39"/>
        <v>369496.12999999523</v>
      </c>
      <c r="I56" s="25">
        <f t="shared" ref="I56" si="43">I57+I58+I59+I60+I61+I62+I63+I64+I65+I66</f>
        <v>263435435.70000002</v>
      </c>
      <c r="J56" s="25">
        <f t="shared" si="40"/>
        <v>7288691.0000000298</v>
      </c>
      <c r="K56" s="25">
        <f t="shared" ref="K56" si="44">K57+K58+K59+K60+K61+K62+K63+K64+K65+K66</f>
        <v>270724126.70000005</v>
      </c>
      <c r="L56" s="25">
        <f t="shared" si="40"/>
        <v>-2995964.2200000286</v>
      </c>
      <c r="M56" s="25">
        <f t="shared" ref="M56" si="45">M57+M58+M59+M60+M61+M62+M63+M64+M65+M66</f>
        <v>267728162.48000002</v>
      </c>
      <c r="N56" s="8"/>
    </row>
    <row r="57" spans="1:14" ht="38.25" x14ac:dyDescent="0.2">
      <c r="A57" s="20" t="s">
        <v>120</v>
      </c>
      <c r="B57" s="21" t="s">
        <v>121</v>
      </c>
      <c r="C57" s="24">
        <v>230508775.84</v>
      </c>
      <c r="D57" s="25">
        <f t="shared" si="4"/>
        <v>0</v>
      </c>
      <c r="E57" s="25">
        <v>230508775.84</v>
      </c>
      <c r="F57" s="25">
        <f t="shared" si="4"/>
        <v>852083.90000000596</v>
      </c>
      <c r="G57" s="25">
        <v>231360859.74000001</v>
      </c>
      <c r="H57" s="25">
        <f t="shared" si="39"/>
        <v>369496.12999999523</v>
      </c>
      <c r="I57" s="25">
        <v>231730355.87</v>
      </c>
      <c r="J57" s="25">
        <f t="shared" si="40"/>
        <v>7227326</v>
      </c>
      <c r="K57" s="25">
        <v>238957681.87</v>
      </c>
      <c r="L57" s="25">
        <f t="shared" si="40"/>
        <v>-2256949.9699999988</v>
      </c>
      <c r="M57" s="25">
        <v>236700731.90000001</v>
      </c>
      <c r="N57" s="8"/>
    </row>
    <row r="58" spans="1:14" ht="76.5" x14ac:dyDescent="0.2">
      <c r="A58" s="20" t="s">
        <v>122</v>
      </c>
      <c r="B58" s="21" t="s">
        <v>123</v>
      </c>
      <c r="C58" s="24">
        <v>3047417</v>
      </c>
      <c r="D58" s="25">
        <f t="shared" si="4"/>
        <v>0</v>
      </c>
      <c r="E58" s="25">
        <v>3047417</v>
      </c>
      <c r="F58" s="25">
        <f t="shared" si="4"/>
        <v>0</v>
      </c>
      <c r="G58" s="25">
        <v>3047417</v>
      </c>
      <c r="H58" s="25">
        <f t="shared" si="39"/>
        <v>0</v>
      </c>
      <c r="I58" s="25">
        <v>3047417</v>
      </c>
      <c r="J58" s="25">
        <f t="shared" si="40"/>
        <v>0</v>
      </c>
      <c r="K58" s="25">
        <v>3047417</v>
      </c>
      <c r="L58" s="25">
        <f t="shared" si="40"/>
        <v>-328741.2200000002</v>
      </c>
      <c r="M58" s="25">
        <v>2718675.78</v>
      </c>
      <c r="N58" s="8"/>
    </row>
    <row r="59" spans="1:14" ht="63.75" x14ac:dyDescent="0.2">
      <c r="A59" s="20" t="s">
        <v>124</v>
      </c>
      <c r="B59" s="21" t="s">
        <v>125</v>
      </c>
      <c r="C59" s="24">
        <v>12971656.83</v>
      </c>
      <c r="D59" s="25">
        <f t="shared" si="4"/>
        <v>0</v>
      </c>
      <c r="E59" s="25">
        <v>12971656.83</v>
      </c>
      <c r="F59" s="25">
        <f t="shared" si="4"/>
        <v>0</v>
      </c>
      <c r="G59" s="25">
        <v>12971656.83</v>
      </c>
      <c r="H59" s="25">
        <f t="shared" si="39"/>
        <v>0</v>
      </c>
      <c r="I59" s="25">
        <v>12971656.83</v>
      </c>
      <c r="J59" s="25">
        <f t="shared" si="40"/>
        <v>0</v>
      </c>
      <c r="K59" s="25">
        <v>12971656.83</v>
      </c>
      <c r="L59" s="25">
        <f t="shared" si="40"/>
        <v>-436817.02999999933</v>
      </c>
      <c r="M59" s="25">
        <v>12534839.800000001</v>
      </c>
      <c r="N59" s="8"/>
    </row>
    <row r="60" spans="1:14" ht="51" x14ac:dyDescent="0.2">
      <c r="A60" s="20" t="s">
        <v>126</v>
      </c>
      <c r="B60" s="21" t="s">
        <v>127</v>
      </c>
      <c r="C60" s="24">
        <v>345914</v>
      </c>
      <c r="D60" s="25">
        <f t="shared" si="4"/>
        <v>0</v>
      </c>
      <c r="E60" s="25">
        <v>345914</v>
      </c>
      <c r="F60" s="25">
        <f t="shared" si="4"/>
        <v>0</v>
      </c>
      <c r="G60" s="25">
        <v>345914</v>
      </c>
      <c r="H60" s="25">
        <f t="shared" si="39"/>
        <v>0</v>
      </c>
      <c r="I60" s="25">
        <v>345914</v>
      </c>
      <c r="J60" s="25">
        <f t="shared" si="40"/>
        <v>0</v>
      </c>
      <c r="K60" s="25">
        <v>345914</v>
      </c>
      <c r="L60" s="25">
        <f t="shared" si="40"/>
        <v>20880</v>
      </c>
      <c r="M60" s="25">
        <v>366794</v>
      </c>
      <c r="N60" s="8"/>
    </row>
    <row r="61" spans="1:14" ht="63.75" x14ac:dyDescent="0.2">
      <c r="A61" s="20" t="s">
        <v>128</v>
      </c>
      <c r="B61" s="21" t="s">
        <v>129</v>
      </c>
      <c r="C61" s="24">
        <v>238082</v>
      </c>
      <c r="D61" s="25">
        <f t="shared" si="4"/>
        <v>0</v>
      </c>
      <c r="E61" s="25">
        <v>238082</v>
      </c>
      <c r="F61" s="25">
        <f t="shared" si="4"/>
        <v>0</v>
      </c>
      <c r="G61" s="25">
        <v>238082</v>
      </c>
      <c r="H61" s="25">
        <f t="shared" si="39"/>
        <v>0</v>
      </c>
      <c r="I61" s="25">
        <v>238082</v>
      </c>
      <c r="J61" s="25">
        <f t="shared" si="40"/>
        <v>0</v>
      </c>
      <c r="K61" s="25">
        <v>238082</v>
      </c>
      <c r="L61" s="25">
        <f t="shared" si="40"/>
        <v>0</v>
      </c>
      <c r="M61" s="25">
        <v>238082</v>
      </c>
      <c r="N61" s="8"/>
    </row>
    <row r="62" spans="1:14" ht="51" x14ac:dyDescent="0.2">
      <c r="A62" s="20" t="s">
        <v>130</v>
      </c>
      <c r="B62" s="21" t="s">
        <v>131</v>
      </c>
      <c r="C62" s="24">
        <v>616791.4</v>
      </c>
      <c r="D62" s="25">
        <f t="shared" si="4"/>
        <v>-616791.4</v>
      </c>
      <c r="E62" s="25">
        <v>0</v>
      </c>
      <c r="F62" s="25">
        <f t="shared" si="4"/>
        <v>0</v>
      </c>
      <c r="G62" s="25">
        <v>0</v>
      </c>
      <c r="H62" s="25">
        <f t="shared" si="39"/>
        <v>0</v>
      </c>
      <c r="I62" s="25">
        <v>0</v>
      </c>
      <c r="J62" s="25">
        <f t="shared" si="40"/>
        <v>0</v>
      </c>
      <c r="K62" s="25">
        <v>0</v>
      </c>
      <c r="L62" s="25">
        <f t="shared" si="40"/>
        <v>0</v>
      </c>
      <c r="M62" s="25">
        <v>0</v>
      </c>
      <c r="N62" s="8"/>
    </row>
    <row r="63" spans="1:14" ht="63.75" x14ac:dyDescent="0.2">
      <c r="A63" s="20" t="s">
        <v>132</v>
      </c>
      <c r="B63" s="21" t="s">
        <v>133</v>
      </c>
      <c r="C63" s="24">
        <v>11209800</v>
      </c>
      <c r="D63" s="25">
        <f t="shared" si="4"/>
        <v>0</v>
      </c>
      <c r="E63" s="25">
        <v>11209800</v>
      </c>
      <c r="F63" s="25">
        <f t="shared" si="4"/>
        <v>0</v>
      </c>
      <c r="G63" s="25">
        <v>11209800</v>
      </c>
      <c r="H63" s="25">
        <f t="shared" si="39"/>
        <v>0</v>
      </c>
      <c r="I63" s="25">
        <v>11209800</v>
      </c>
      <c r="J63" s="25">
        <f t="shared" si="40"/>
        <v>0</v>
      </c>
      <c r="K63" s="25">
        <v>11209800</v>
      </c>
      <c r="L63" s="25">
        <f t="shared" si="40"/>
        <v>0</v>
      </c>
      <c r="M63" s="25">
        <v>11209800</v>
      </c>
      <c r="N63" s="8"/>
    </row>
    <row r="64" spans="1:14" ht="38.25" x14ac:dyDescent="0.2">
      <c r="A64" s="20" t="s">
        <v>134</v>
      </c>
      <c r="B64" s="21" t="s">
        <v>135</v>
      </c>
      <c r="C64" s="24">
        <v>1442603</v>
      </c>
      <c r="D64" s="25">
        <f t="shared" si="4"/>
        <v>0</v>
      </c>
      <c r="E64" s="25">
        <v>1442603</v>
      </c>
      <c r="F64" s="25">
        <f t="shared" si="4"/>
        <v>0</v>
      </c>
      <c r="G64" s="25">
        <v>1442603</v>
      </c>
      <c r="H64" s="25">
        <f t="shared" si="39"/>
        <v>0</v>
      </c>
      <c r="I64" s="25">
        <v>1442603</v>
      </c>
      <c r="J64" s="25">
        <f t="shared" ref="J64:L69" si="46">K64-I64</f>
        <v>61365</v>
      </c>
      <c r="K64" s="25">
        <v>1503968</v>
      </c>
      <c r="L64" s="25">
        <f t="shared" si="46"/>
        <v>5664</v>
      </c>
      <c r="M64" s="25">
        <v>1509632</v>
      </c>
      <c r="N64" s="8"/>
    </row>
    <row r="65" spans="1:14" ht="25.5" x14ac:dyDescent="0.2">
      <c r="A65" s="20" t="s">
        <v>136</v>
      </c>
      <c r="B65" s="21" t="s">
        <v>137</v>
      </c>
      <c r="C65" s="24">
        <v>2096028</v>
      </c>
      <c r="D65" s="25">
        <f t="shared" si="4"/>
        <v>0</v>
      </c>
      <c r="E65" s="25">
        <v>2096028</v>
      </c>
      <c r="F65" s="25">
        <f t="shared" si="4"/>
        <v>0</v>
      </c>
      <c r="G65" s="25">
        <v>2096028</v>
      </c>
      <c r="H65" s="25">
        <f t="shared" si="39"/>
        <v>0</v>
      </c>
      <c r="I65" s="25">
        <v>2096028</v>
      </c>
      <c r="J65" s="25">
        <f t="shared" si="46"/>
        <v>0</v>
      </c>
      <c r="K65" s="25">
        <v>2096028</v>
      </c>
      <c r="L65" s="25">
        <f t="shared" si="46"/>
        <v>0</v>
      </c>
      <c r="M65" s="25">
        <v>2096028</v>
      </c>
      <c r="N65" s="8"/>
    </row>
    <row r="66" spans="1:14" x14ac:dyDescent="0.2">
      <c r="A66" s="20" t="s">
        <v>138</v>
      </c>
      <c r="B66" s="21" t="s">
        <v>139</v>
      </c>
      <c r="C66" s="24">
        <v>353579</v>
      </c>
      <c r="D66" s="25">
        <f t="shared" si="4"/>
        <v>0</v>
      </c>
      <c r="E66" s="25">
        <v>353579</v>
      </c>
      <c r="F66" s="25">
        <f t="shared" si="4"/>
        <v>0</v>
      </c>
      <c r="G66" s="25">
        <v>353579</v>
      </c>
      <c r="H66" s="25">
        <f t="shared" si="39"/>
        <v>0</v>
      </c>
      <c r="I66" s="25">
        <v>353579</v>
      </c>
      <c r="J66" s="25">
        <f t="shared" si="46"/>
        <v>0</v>
      </c>
      <c r="K66" s="25">
        <v>353579</v>
      </c>
      <c r="L66" s="25">
        <f t="shared" si="46"/>
        <v>0</v>
      </c>
      <c r="M66" s="25">
        <v>353579</v>
      </c>
      <c r="N66" s="8"/>
    </row>
    <row r="67" spans="1:14" x14ac:dyDescent="0.2">
      <c r="A67" s="20" t="s">
        <v>140</v>
      </c>
      <c r="B67" s="21" t="s">
        <v>141</v>
      </c>
      <c r="C67" s="24">
        <f>C68+C69</f>
        <v>16473600</v>
      </c>
      <c r="D67" s="25">
        <f t="shared" si="4"/>
        <v>0</v>
      </c>
      <c r="E67" s="25">
        <f t="shared" ref="E67" si="47">E68+E69</f>
        <v>16473600</v>
      </c>
      <c r="F67" s="25">
        <f t="shared" si="4"/>
        <v>0</v>
      </c>
      <c r="G67" s="25">
        <f t="shared" ref="G67" si="48">G68+G69</f>
        <v>16473600</v>
      </c>
      <c r="H67" s="25">
        <f t="shared" si="39"/>
        <v>0</v>
      </c>
      <c r="I67" s="25">
        <f t="shared" ref="I67" si="49">I68+I69</f>
        <v>16473600</v>
      </c>
      <c r="J67" s="25">
        <f t="shared" si="46"/>
        <v>0</v>
      </c>
      <c r="K67" s="25">
        <f t="shared" ref="K67" si="50">K68+K69</f>
        <v>16473600</v>
      </c>
      <c r="L67" s="25">
        <f t="shared" si="46"/>
        <v>0</v>
      </c>
      <c r="M67" s="25">
        <f t="shared" ref="M67" si="51">M68+M69</f>
        <v>16473600</v>
      </c>
      <c r="N67" s="8"/>
    </row>
    <row r="68" spans="1:14" ht="63.75" x14ac:dyDescent="0.2">
      <c r="A68" s="20" t="s">
        <v>142</v>
      </c>
      <c r="B68" s="21" t="s">
        <v>143</v>
      </c>
      <c r="C68" s="24">
        <v>16473600</v>
      </c>
      <c r="D68" s="25">
        <f t="shared" si="4"/>
        <v>0</v>
      </c>
      <c r="E68" s="25">
        <v>16473600</v>
      </c>
      <c r="F68" s="25">
        <f t="shared" si="4"/>
        <v>0</v>
      </c>
      <c r="G68" s="25">
        <v>16473600</v>
      </c>
      <c r="H68" s="25">
        <f t="shared" si="39"/>
        <v>0</v>
      </c>
      <c r="I68" s="25">
        <v>16473600</v>
      </c>
      <c r="J68" s="25">
        <f t="shared" si="46"/>
        <v>0</v>
      </c>
      <c r="K68" s="25">
        <v>16473600</v>
      </c>
      <c r="L68" s="25">
        <f t="shared" si="46"/>
        <v>0</v>
      </c>
      <c r="M68" s="25">
        <v>16473600</v>
      </c>
      <c r="N68" s="8"/>
    </row>
    <row r="69" spans="1:14" ht="25.5" x14ac:dyDescent="0.2">
      <c r="A69" s="20" t="s">
        <v>144</v>
      </c>
      <c r="B69" s="21" t="s">
        <v>145</v>
      </c>
      <c r="C69" s="24">
        <v>0</v>
      </c>
      <c r="D69" s="25">
        <f t="shared" si="4"/>
        <v>0</v>
      </c>
      <c r="E69" s="25">
        <v>0</v>
      </c>
      <c r="F69" s="25">
        <f t="shared" si="4"/>
        <v>0</v>
      </c>
      <c r="G69" s="25">
        <v>0</v>
      </c>
      <c r="H69" s="25">
        <f t="shared" si="39"/>
        <v>0</v>
      </c>
      <c r="I69" s="25">
        <v>0</v>
      </c>
      <c r="J69" s="25">
        <f t="shared" si="46"/>
        <v>0</v>
      </c>
      <c r="K69" s="25">
        <v>0</v>
      </c>
      <c r="L69" s="25">
        <f t="shared" si="46"/>
        <v>0</v>
      </c>
      <c r="M69" s="25">
        <v>0</v>
      </c>
      <c r="N69" s="8"/>
    </row>
    <row r="70" spans="1:14" s="19" customFormat="1" ht="21.75" customHeight="1" x14ac:dyDescent="0.2">
      <c r="A70" s="28" t="s">
        <v>146</v>
      </c>
      <c r="B70" s="29" t="s">
        <v>147</v>
      </c>
      <c r="C70" s="26">
        <f t="shared" ref="C70:M70" si="52">C9+C42</f>
        <v>1084156410.1300001</v>
      </c>
      <c r="D70" s="27">
        <f t="shared" si="52"/>
        <v>5383209.5099999905</v>
      </c>
      <c r="E70" s="27">
        <f t="shared" si="52"/>
        <v>1089539619.6399999</v>
      </c>
      <c r="F70" s="27">
        <f t="shared" si="52"/>
        <v>-210797132.44999993</v>
      </c>
      <c r="G70" s="27">
        <f t="shared" si="52"/>
        <v>878742487.19000006</v>
      </c>
      <c r="H70" s="27">
        <f t="shared" si="52"/>
        <v>1880271.189999938</v>
      </c>
      <c r="I70" s="27">
        <f t="shared" si="52"/>
        <v>880622758.38</v>
      </c>
      <c r="J70" s="27">
        <f t="shared" si="52"/>
        <v>22379731.00000006</v>
      </c>
      <c r="K70" s="27">
        <f t="shared" si="52"/>
        <v>903002489.38000011</v>
      </c>
      <c r="L70" s="27">
        <f t="shared" si="52"/>
        <v>34272671.939999878</v>
      </c>
      <c r="M70" s="27">
        <f t="shared" si="52"/>
        <v>937275161.31999993</v>
      </c>
      <c r="N70" s="18"/>
    </row>
    <row r="71" spans="1:14" ht="12.95" customHeight="1" x14ac:dyDescent="0.2">
      <c r="A71" s="30"/>
      <c r="B71" s="30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8"/>
    </row>
  </sheetData>
  <mergeCells count="9">
    <mergeCell ref="A2:L2"/>
    <mergeCell ref="A5:A7"/>
    <mergeCell ref="B5:B7"/>
    <mergeCell ref="C5:C7"/>
    <mergeCell ref="D5:E6"/>
    <mergeCell ref="F5:G6"/>
    <mergeCell ref="H5:I6"/>
    <mergeCell ref="J5:K6"/>
    <mergeCell ref="L5:M6"/>
  </mergeCells>
  <pageMargins left="0.31496062992125984" right="0.31496062992125984" top="0.74803149606299213" bottom="0.55118110236220474" header="0.31496062992125984" footer="0.31496062992125984"/>
  <pageSetup paperSize="9" scale="63" orientation="landscape" verticalDpi="0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МПА доходы</vt:lpstr>
      <vt:lpstr>'МПА доходы'!Область_печати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104</cp:lastModifiedBy>
  <dcterms:created xsi:type="dcterms:W3CDTF">2023-03-09T01:52:10Z</dcterms:created>
  <dcterms:modified xsi:type="dcterms:W3CDTF">2023-04-28T05:43:01Z</dcterms:modified>
</cp:coreProperties>
</file>